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1630" windowHeight="4995"/>
  </bookViews>
  <sheets>
    <sheet name="Hoja1" sheetId="1" r:id="rId1"/>
  </sheets>
  <externalReferences>
    <externalReference r:id="rId2"/>
  </externalReferences>
  <definedNames>
    <definedName name="_xlnm.Print_Area" localSheetId="0">Hoja1!$A$1:$H$531</definedName>
  </definedNames>
  <calcPr calcId="145621"/>
</workbook>
</file>

<file path=xl/calcChain.xml><?xml version="1.0" encoding="utf-8"?>
<calcChain xmlns="http://schemas.openxmlformats.org/spreadsheetml/2006/main">
  <c r="E259" i="1" l="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59" i="1" l="1"/>
  <c r="C204" i="1"/>
  <c r="C201" i="1"/>
  <c r="C200" i="1"/>
  <c r="C199" i="1"/>
  <c r="C198" i="1"/>
  <c r="C197" i="1"/>
  <c r="C196" i="1"/>
  <c r="C195" i="1"/>
  <c r="C193" i="1"/>
  <c r="C189" i="1"/>
  <c r="C188" i="1"/>
  <c r="C186" i="1"/>
  <c r="C185" i="1"/>
  <c r="C184" i="1"/>
  <c r="C167" i="1"/>
  <c r="C166" i="1"/>
  <c r="C165" i="1"/>
  <c r="C164" i="1"/>
  <c r="C163" i="1"/>
  <c r="C162" i="1"/>
  <c r="C161" i="1"/>
  <c r="C160" i="1"/>
  <c r="C159" i="1"/>
  <c r="C158" i="1"/>
  <c r="C289" i="1" l="1"/>
</calcChain>
</file>

<file path=xl/sharedStrings.xml><?xml version="1.0" encoding="utf-8"?>
<sst xmlns="http://schemas.openxmlformats.org/spreadsheetml/2006/main" count="1128" uniqueCount="399">
  <si>
    <t>1- PRESENTACIÓN</t>
  </si>
  <si>
    <r>
      <t xml:space="preserve">Institución: </t>
    </r>
    <r>
      <rPr>
        <sz val="11"/>
        <color theme="1"/>
        <rFont val="Calibri"/>
        <family val="2"/>
        <scheme val="minor"/>
      </rPr>
      <t>SECRETARIA DE EMERGENCIA NACIONAL</t>
    </r>
  </si>
  <si>
    <t>Gestionar y reducir integralmente los riesgos de desastres en el Paraguay, mediente el  diseño y la ejecución de  políticas, planes, programas y proyectos sumando a  instituciones públicas, privadas, gobiernos subnacionales y comunidades, a fin de desarrollar,  fortalecer y aumentar  de capacidades de gestión y reducción de riesgo de las comunidades, las organizaciones y la sociedad en general a traves de la  educación, comunicación, participación ciudadana, gestión del conocimiento y tecnología, en articulación con países, socios humanitarios y  plataformas nacionales y regionales; en el marco del desarrollo sostenible, con profesionalidad, transparencia y rendición de cuentas.</t>
  </si>
  <si>
    <t>Qué es la institución</t>
  </si>
  <si>
    <t>La Secretaria de Emergencia Nacional es una Secretaria dependiente de la Presidencia de la Republica, creada por la Ley 2615/05  y que tiene  por objeto primordial 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</si>
  <si>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2-Presentación del CRCC.</t>
  </si>
  <si>
    <t>Nro.</t>
  </si>
  <si>
    <t>Dependencia</t>
  </si>
  <si>
    <t>Responsable</t>
  </si>
  <si>
    <t>Cargo que Ocupa</t>
  </si>
  <si>
    <t>evidencia (link)</t>
  </si>
  <si>
    <t>Gabinete</t>
  </si>
  <si>
    <t>Ing. Miguel Kurita</t>
  </si>
  <si>
    <t>Jefe de Gabinete</t>
  </si>
  <si>
    <r>
      <rPr>
        <b/>
        <sz val="11"/>
        <color theme="1"/>
        <rFont val="Calibri"/>
        <family val="2"/>
        <scheme val="minor"/>
      </rPr>
      <t xml:space="preserve">Res. SEN N° 93/2020  </t>
    </r>
    <r>
      <rPr>
        <sz val="11"/>
        <color theme="1"/>
        <rFont val="Calibri"/>
        <family val="2"/>
        <scheme val="minor"/>
      </rPr>
      <t xml:space="preserve">   </t>
    </r>
    <r>
      <rPr>
        <sz val="10"/>
        <color rgb="FF0000FF"/>
        <rFont val="Calibri"/>
        <family val="2"/>
        <scheme val="minor"/>
      </rPr>
      <t>https://www.sen.gov.py/application/files/2215/9468/6128/RSEN_93-20_CRCC.pdf</t>
    </r>
  </si>
  <si>
    <t>Secretaria General</t>
  </si>
  <si>
    <t>Abog. María del Pilar Cantero</t>
  </si>
  <si>
    <t>Secretaria General de la Institución</t>
  </si>
  <si>
    <t xml:space="preserve">Dirección General de Anticorrupción </t>
  </si>
  <si>
    <t>Abog. Raymond Crechi Della Loggia</t>
  </si>
  <si>
    <t>Director General</t>
  </si>
  <si>
    <t>Dirección General de Administración y Finanzas</t>
  </si>
  <si>
    <t>Ing. María Elena Muñoz de Jolay</t>
  </si>
  <si>
    <t>Directora General</t>
  </si>
  <si>
    <t xml:space="preserve">Dirección de Comunicaciones e Información Pública </t>
  </si>
  <si>
    <t>Sr. Aldo Saldivar</t>
  </si>
  <si>
    <t>Director</t>
  </si>
  <si>
    <t>Dirección de Auditoria Interna</t>
  </si>
  <si>
    <t>Lic. Elvira Centurión</t>
  </si>
  <si>
    <t>Directora</t>
  </si>
  <si>
    <t>Dirección de Planificación y Sistematización</t>
  </si>
  <si>
    <t>Sra. Ofelia Insaurralde</t>
  </si>
  <si>
    <t>3- Plan de Rendición de Cuentas</t>
  </si>
  <si>
    <t>3.1. Resolución de Aprobación y Anexo de Plan de Rendición de Cuentas</t>
  </si>
  <si>
    <t>RESOLUCIÓN</t>
  </si>
  <si>
    <t>https://www.sen.gov.py/application/files/9615/9492/3261/Resolucion_SEN_333_Aprobacion_Manual.pdf</t>
  </si>
  <si>
    <t>ANEXO</t>
  </si>
  <si>
    <t>https://www.sen.gov.py/application/files/5215/9469/1476/SEN-Manual_RCC.pdf</t>
  </si>
  <si>
    <t>3.2 Plan de Rendición de Cuentas.</t>
  </si>
  <si>
    <t>Priorización</t>
  </si>
  <si>
    <t>Tema / Descripción</t>
  </si>
  <si>
    <t>Vinculación POI, PEI, PND, ODS.</t>
  </si>
  <si>
    <t>Justificaciones</t>
  </si>
  <si>
    <t xml:space="preserve">Evidencia </t>
  </si>
  <si>
    <t>link de acceso</t>
  </si>
  <si>
    <t>1°</t>
  </si>
  <si>
    <t>Gestionar y reducir integramente los riesgos de desastres en el Paraguay</t>
  </si>
  <si>
    <t>Se integra en el POI, se desarrolla en el PEI, incluye puntos específicos del PND y los ODS y se orienta al cumplimiento del Marco de Sendai para la Reducción del Riesgo de Desastres, aprobado por Decreto Nº 5965/2016.</t>
  </si>
  <si>
    <t>Marco legal institucional, la Política Nacional de GRRD y el Plan Nacional de Implementación del Marco de Sendai se elaboraron en procesos participativos</t>
  </si>
  <si>
    <t>Política Nacional de Gestión y Reducción de Riesgos, Plan Estratégico Institucional, Documento del PND, ODS 1, 11, 13; Decreto de aprobación del Marco de Sendai Nº 5965/2016</t>
  </si>
  <si>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</si>
  <si>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2°</t>
  </si>
  <si>
    <t>Profesionalidad, transparencia y rendición de cuentas</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</si>
  <si>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</si>
  <si>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</si>
  <si>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Documentos citados</t>
  </si>
  <si>
    <t>https://www.sen.gov.py/application/files/8015/9188/4586/Politica_Nacional_de_Gestion_y_Reduccion_de_Riesgos__2018.pdf   https://www.sen.gov.py/application/files/5215/9469/1476/SEN-Manual_RCC.pdf    https://www.sen.gov.py/application/files/4415/9188/0160/Plan_Estrategico_Institucional_SEN_2019-2023.pdf</t>
  </si>
  <si>
    <t>4-Gestión Institucional</t>
  </si>
  <si>
    <t>4.1 Nivel de Cumplimiento  de Minimo de Información Disponible - Transparencia Activa Ley 5189 /14</t>
  </si>
  <si>
    <t>PERIODO 2019</t>
  </si>
  <si>
    <t>Mes</t>
  </si>
  <si>
    <t>Nivel de Cumplimiento (%)</t>
  </si>
  <si>
    <t>Enlace de la SFP</t>
  </si>
  <si>
    <t>https://www.sen.gov.py/application/files/7515/9490/7717/5189_Enero_2020.pdf</t>
  </si>
  <si>
    <t>Abril</t>
  </si>
  <si>
    <t>Mayo</t>
  </si>
  <si>
    <t>Junio</t>
  </si>
  <si>
    <t>4.2 Nivel de Cumplimiento  de Minimo de Información Disponible - Transparencia Activa Ley 5282/14</t>
  </si>
  <si>
    <t>Enlace SENAC</t>
  </si>
  <si>
    <t> https://bit.ly/panel-transparencia-senacpy</t>
  </si>
  <si>
    <t>4.3 Nivel de Cumplimiento de Respuestas a Consultas Ciudadanas - Transparencia Pasiva Ley N° 5282/14</t>
  </si>
  <si>
    <t>Cantidad de Consultas</t>
  </si>
  <si>
    <t xml:space="preserve">Respondidos </t>
  </si>
  <si>
    <t xml:space="preserve">No Respondidos </t>
  </si>
  <si>
    <t>Enlace Ministerio de Justicia</t>
  </si>
  <si>
    <t>4.4 Proyectos y Programas Ejecutados a la fecha del Informe</t>
  </si>
  <si>
    <t>N° proyecto</t>
  </si>
  <si>
    <t>Descripción</t>
  </si>
  <si>
    <t>Objetivo</t>
  </si>
  <si>
    <t>Metas</t>
  </si>
  <si>
    <t>Población Beneficiaria</t>
  </si>
  <si>
    <t>Valor de Inversión</t>
  </si>
  <si>
    <t>Porcentaje de Ejecución</t>
  </si>
  <si>
    <t>Evidencias</t>
  </si>
  <si>
    <t xml:space="preserve">Subsidio para bonos alimenticios a familias </t>
  </si>
  <si>
    <t>4.5 Proyectos y Programas no Ejecutados.</t>
  </si>
  <si>
    <t>N°</t>
  </si>
  <si>
    <t>Financieras</t>
  </si>
  <si>
    <t>De Gestión</t>
  </si>
  <si>
    <t>Externas</t>
  </si>
  <si>
    <t>TODOS LOS PROGRAMAS Y PROYECTOS SE ENCUENTRAN EN EJECUCIÓN A LA FECHA</t>
  </si>
  <si>
    <t>4.6 Servicios o Productos Misionales.</t>
  </si>
  <si>
    <t>Resultados Logrados</t>
  </si>
  <si>
    <t>Evidencia (Informe de Avance de Metas - SPR)</t>
  </si>
  <si>
    <t>Asistencia a familias afectadas por eventos que generan daños y pérdidas</t>
  </si>
  <si>
    <t>Paliar el sufirmiento humano de personas afectadas por situaciones de emergencia o desastres</t>
  </si>
  <si>
    <t>Se informa sobre lo actuado</t>
  </si>
  <si>
    <t>Subsidio para bonos alimenticios</t>
  </si>
  <si>
    <t>Apoyo para seguridad alimentaria en carácter de urgencia para el sector
mayormente afectado en su economía de subsistencia, como consecuencia de las medidas adoptadas en el marco de la Emergencia Sanitaria por la expansión del Coronavirus (COVID-19).</t>
  </si>
  <si>
    <t xml:space="preserve"> ---- </t>
  </si>
  <si>
    <t>4.7 Contrataciones realizadas</t>
  </si>
  <si>
    <t>ID</t>
  </si>
  <si>
    <t>Objeto</t>
  </si>
  <si>
    <t>Valor del Contrato</t>
  </si>
  <si>
    <t>Proveedor Adjudicado</t>
  </si>
  <si>
    <t>Estado (Ejecución - Finiquitado)</t>
  </si>
  <si>
    <t>Enlace DNCP</t>
  </si>
  <si>
    <t>En ejecucion</t>
  </si>
  <si>
    <t>https://www.contrataciones.gov.py/buscador/licitaciones.html</t>
  </si>
  <si>
    <t>Finiquitado</t>
  </si>
  <si>
    <t>Emporio Ferreteria SRL</t>
  </si>
  <si>
    <t>Automotive SAIE</t>
  </si>
  <si>
    <t>Servicio de Fumigacion</t>
  </si>
  <si>
    <t>JD Servicios de Jorge Arguello</t>
  </si>
  <si>
    <t>Servicio de TV por Cable</t>
  </si>
  <si>
    <t>Telecel SA</t>
  </si>
  <si>
    <t>Servicio de Telefonia Movil</t>
  </si>
  <si>
    <t>Adquisicion de Servilletas de Mano</t>
  </si>
  <si>
    <t>RPM Distrib. De Evelyn Kisser</t>
  </si>
  <si>
    <t>Via FONDO NACIONAL DE EMERGENCIA</t>
  </si>
  <si>
    <t>Alquiler de predios varios para depositos  COE -SEN</t>
  </si>
  <si>
    <t>Nelson Haedo V.</t>
  </si>
  <si>
    <t>Gical SA</t>
  </si>
  <si>
    <t>Trans Yogapo SA</t>
  </si>
  <si>
    <t>Fone N°01/2020</t>
  </si>
  <si>
    <t>Adquisicion de Alimentos Tipo A y B</t>
  </si>
  <si>
    <t>Proin SA</t>
  </si>
  <si>
    <t>Samal SRL</t>
  </si>
  <si>
    <t>Tara SA</t>
  </si>
  <si>
    <t>Marchela SA</t>
  </si>
  <si>
    <t>Tres Reyes SA</t>
  </si>
  <si>
    <t>Beltrom SA</t>
  </si>
  <si>
    <t>Grimex SA</t>
  </si>
  <si>
    <t xml:space="preserve">Adquisicion de Alimentos Tipo A </t>
  </si>
  <si>
    <t>M&amp;F SA</t>
  </si>
  <si>
    <t>Marilia Ind. SRL</t>
  </si>
  <si>
    <t>Fone N°05/2020</t>
  </si>
  <si>
    <t xml:space="preserve">Adquisicion de Alimentos </t>
  </si>
  <si>
    <t>Tack SA</t>
  </si>
  <si>
    <t>Disco SA</t>
  </si>
  <si>
    <t>A&amp;M SA</t>
  </si>
  <si>
    <t>Alberto Giles SA</t>
  </si>
  <si>
    <t>Innovali SA</t>
  </si>
  <si>
    <t>ContiParaguay SA</t>
  </si>
  <si>
    <t>Fone N°07/2020</t>
  </si>
  <si>
    <t>Adquisicion de leche liquida y Chocolate en Polvo (ollas populares)</t>
  </si>
  <si>
    <t>Comvence SA</t>
  </si>
  <si>
    <t>El Castillo SA</t>
  </si>
  <si>
    <t>Rubro</t>
  </si>
  <si>
    <t>Sub-rubros</t>
  </si>
  <si>
    <t>Presupuestado</t>
  </si>
  <si>
    <t>Ejecutado</t>
  </si>
  <si>
    <t>Saldos</t>
  </si>
  <si>
    <t>Evidencia (Enlace Ley 5189)</t>
  </si>
  <si>
    <t>Sueldos</t>
  </si>
  <si>
    <t>https://www.sen.gov.py/index.php/transparencia/5189/detalles/view_express_entity/5</t>
  </si>
  <si>
    <t>Gastos de Representación</t>
  </si>
  <si>
    <t>Aguinaldo</t>
  </si>
  <si>
    <t>Remuneración Extraordinaria</t>
  </si>
  <si>
    <t>Remuneración Adicional</t>
  </si>
  <si>
    <t>Subsidio Familiar</t>
  </si>
  <si>
    <t>Bonificaciones y Gratificaciones</t>
  </si>
  <si>
    <t>Gratificaciones por Servicios Especiales</t>
  </si>
  <si>
    <t>Jornales</t>
  </si>
  <si>
    <t>Honorarios</t>
  </si>
  <si>
    <t>Otros Gastos del Personal</t>
  </si>
  <si>
    <t>4.9 Fortalecimiento Institucional</t>
  </si>
  <si>
    <t>Descripción del Fortalecimiento</t>
  </si>
  <si>
    <t>Costo de Inversión Gs.</t>
  </si>
  <si>
    <t>Descripción del Beneficio</t>
  </si>
  <si>
    <t>Evidencia (link)</t>
  </si>
  <si>
    <t>MES DE ENERO/2020</t>
  </si>
  <si>
    <t>SIN MOVIMIENTO</t>
  </si>
  <si>
    <t>BIENES</t>
  </si>
  <si>
    <t>https://www.sen.gov.py/application/files/7315/9519/5343/1FC4_ENERO_2020_SM.pdf</t>
  </si>
  <si>
    <t>MES DE FEBRERO/2020</t>
  </si>
  <si>
    <t>EQUIPOS DE COMUNICACIÓN Y HERRAMIENTAS Y EQUIPOS VARIOS</t>
  </si>
  <si>
    <t>https://www.sen.gov.py/application/files/4915/9519/5453/2FC4_FEBRERO_2020.pdf</t>
  </si>
  <si>
    <t>MES DE MARZO/2020</t>
  </si>
  <si>
    <t>HERRAMIENTAS Y EQUIPOS VARIOS</t>
  </si>
  <si>
    <t>https://www.sen.gov.py/application/files/5015/9519/5493/3FC4_MARZO_2020.pdf</t>
  </si>
  <si>
    <t>MES DE ABRIL/2020</t>
  </si>
  <si>
    <t>https://www.sen.gov.py/application/files/9615/9519/5548/4FC4_ABRIL_2020_SM.pdf</t>
  </si>
  <si>
    <t>MES DE MAYO/2020</t>
  </si>
  <si>
    <t>https://www.sen.gov.py/application/files/9215/9519/5700/5FC4_MAYO_2020.pdf</t>
  </si>
  <si>
    <t>MES DE JUNIO/2020</t>
  </si>
  <si>
    <t>https://www.sen.gov.py/application/files/9315/9519/5802/6FC4_JUNIO_2020_SM.pdf</t>
  </si>
  <si>
    <t>TOTAL</t>
  </si>
  <si>
    <t>5- Instancias de Participación Ciudadana</t>
  </si>
  <si>
    <t>5.1. Canales de Participación Ciudadana existentes a la fecha.</t>
  </si>
  <si>
    <t>Denominación</t>
  </si>
  <si>
    <t>Dependencia Responsable del Canal de Participación</t>
  </si>
  <si>
    <t>Evidencia (Página Web, Buzón de SQR, Etc.)</t>
  </si>
  <si>
    <t>PORTAL</t>
  </si>
  <si>
    <t>Consulta o Sugerencias a través del portal</t>
  </si>
  <si>
    <t>mesa de entrada</t>
  </si>
  <si>
    <t>https://www.sen.gov.py/index.php/contacto/reporte-o-sugerencias</t>
  </si>
  <si>
    <t>REDES SOCIALES</t>
  </si>
  <si>
    <t>Facebook oficial</t>
  </si>
  <si>
    <t>Direccion de Prensa</t>
  </si>
  <si>
    <t>https://es-la.facebook.com/SecretariadeEmergenciaNacionalParaguay/</t>
  </si>
  <si>
    <t>Twitter oficial</t>
  </si>
  <si>
    <t>https://twitter.com/senparaguay</t>
  </si>
  <si>
    <t>Instagram oficial</t>
  </si>
  <si>
    <t>CORREO INSTITUCIONAL</t>
  </si>
  <si>
    <t>Denuncias a través del portal</t>
  </si>
  <si>
    <t>Dirección de Anticorrupción</t>
  </si>
  <si>
    <t>https://www.sen.gov.py/index.php/transparencia/denuncias</t>
  </si>
  <si>
    <t>Solicitud de Información Pública</t>
  </si>
  <si>
    <t>Dirección de Información Pública</t>
  </si>
  <si>
    <t>https://www.sen.gov.py/index.php/transparencia/informacion-publica</t>
  </si>
  <si>
    <t>TELEFAX</t>
  </si>
  <si>
    <t>Telefax linea baja ofical</t>
  </si>
  <si>
    <t>Recepción</t>
  </si>
  <si>
    <t>(021)440-997/440-998</t>
  </si>
  <si>
    <t>5.2. Aportes y Mejoras resultantes de la Participación Ciudadana</t>
  </si>
  <si>
    <t>Propuesta de Mejora</t>
  </si>
  <si>
    <t>Canal Utilizado</t>
  </si>
  <si>
    <t>Acción o Medida tomada por OEE</t>
  </si>
  <si>
    <t>Evidencia</t>
  </si>
  <si>
    <t>Observaciones</t>
  </si>
  <si>
    <t>NO SE REGISTRAN PROPUESTAS DE MEJORAS RESULTANTES DE LA PARTICIPACIÓN CIUDADANA A LA FECHA</t>
  </si>
  <si>
    <t>5.3 Gestión de denuncias de corrupción</t>
  </si>
  <si>
    <t>Ticket Numero</t>
  </si>
  <si>
    <t>Fecha Ingreso</t>
  </si>
  <si>
    <t>Estado</t>
  </si>
  <si>
    <t xml:space="preserve">Reclamo para acreditacion en billetera electronica del subsidio del Programa Ñangareko </t>
  </si>
  <si>
    <t>DESESTIMADA</t>
  </si>
  <si>
    <t>http://www.denuncias.gov.py/ssps/</t>
  </si>
  <si>
    <t>6- Control Interno y Externo</t>
  </si>
  <si>
    <t>Informes de Auditorias Internas y Auditorías Externas en el Trimestre</t>
  </si>
  <si>
    <t>6.1- Auditorias Financieras</t>
  </si>
  <si>
    <t>Nro. de Informe</t>
  </si>
  <si>
    <t>Evidencia (Enlace Ley 5282/14)</t>
  </si>
  <si>
    <t>DAI 1/2020</t>
  </si>
  <si>
    <t>Ejecución Presupuestaria al 31/12/2019</t>
  </si>
  <si>
    <t>https://www.sen.gov.py/application/files/9715/9170/8100/DAI_No_01-2020.pdf</t>
  </si>
  <si>
    <t>DAI 3/2020</t>
  </si>
  <si>
    <t>https://www.sen.gov.py/application/files/3215/9170/8689/DAI_No_03-2020.pdf</t>
  </si>
  <si>
    <t>DAI 5/2020</t>
  </si>
  <si>
    <t>https://www.sen.gov.py/application/files/1915/9423/1505/Informe_DAI_No_05-2020.pdf</t>
  </si>
  <si>
    <t>DAI 7/2020</t>
  </si>
  <si>
    <t>Rubro 200 – Periodo 2019</t>
  </si>
  <si>
    <t>https://www.sen.gov.py/application/files/6015/9423/1858/Informe_DAI_No_07-2020.pdf</t>
  </si>
  <si>
    <t>6.2-Auditorias de Gestión</t>
  </si>
  <si>
    <t>DAI 4/2020</t>
  </si>
  <si>
    <t>Informe DAI N° 4/20 Viáticos – Febrero a Octubre 2019.</t>
  </si>
  <si>
    <t>https://www.sen.gov.py/application/files/7015/9170/8839/DAI_No_04-2020.pdf</t>
  </si>
  <si>
    <t>DAI 6/2020</t>
  </si>
  <si>
    <t>Rendición de Caja Chica de Marzo/2020 a Mayo/2020</t>
  </si>
  <si>
    <t>https://www.sen.gov.py/application/files/2415/9423/1691/Informe_DAI_No_06-2020.pdf</t>
  </si>
  <si>
    <t>6.3-Auditorías Externas</t>
  </si>
  <si>
    <t>6.4-Otros tipos de Auditoria</t>
  </si>
  <si>
    <t>DAI 2/2020</t>
  </si>
  <si>
    <t>Evaluación del Cumplimiento del Art. 41° de la Ley 2051/03” - Res. AGPE N° 84/19</t>
  </si>
  <si>
    <t>https://www.sen.gov.py/application/files/8415/9170/8356/DAI_No_02-2020.pdf</t>
  </si>
  <si>
    <t>DAI 8/2020</t>
  </si>
  <si>
    <t>Evaluacion Nivel de Madurez de la Implementación de MECIP 2015</t>
  </si>
  <si>
    <t>https://www.sen.gov.py/application/files/1415/9423/2044/Informe_DAI_No_08-2020.pdf</t>
  </si>
  <si>
    <t>6.5-Planes de Mejoramiento elaborados en el Trimestre</t>
  </si>
  <si>
    <t>Informe de referencia</t>
  </si>
  <si>
    <t>Evidencia (Adjuntar Documento)</t>
  </si>
  <si>
    <t>1</t>
  </si>
  <si>
    <t>Planes de Mejoramiento Institucional /2019 - Anexo el PMI</t>
  </si>
  <si>
    <t>https://www.sen.gov.py/application/files/8415/9467/7227/Plan_de_Mejoramiento_Institucional_Consolidado_2019.pdf</t>
  </si>
  <si>
    <t>2</t>
  </si>
  <si>
    <t>Plan de Mejoramiento Institucional Consolidado/2020 - Anexo el PMI</t>
  </si>
  <si>
    <t>https://www.sen.gov.py/application/files/9915/9467/7261/Plan_de_Mejoramiento_Institucional_Consolidado_2020.pdf</t>
  </si>
  <si>
    <t>7- Descripción cualitativa de logros alcanzados en el Semestre</t>
  </si>
  <si>
    <r>
      <t xml:space="preserve">El Gobierno Nacional, a través de la SEN, atendió a </t>
    </r>
    <r>
      <rPr>
        <b/>
        <sz val="11"/>
        <color theme="1"/>
        <rFont val="Calibri"/>
        <family val="2"/>
        <scheme val="minor"/>
      </rPr>
      <t>74.784  familias</t>
    </r>
    <r>
      <rPr>
        <sz val="11"/>
        <color theme="1"/>
        <rFont val="Calibri"/>
        <family val="2"/>
        <scheme val="minor"/>
      </rPr>
      <t xml:space="preserve"> en todo el país afectadas por diversos tipos de eventos: </t>
    </r>
    <r>
      <rPr>
        <b/>
        <sz val="11"/>
        <color theme="1"/>
        <rFont val="Calibri"/>
        <family val="2"/>
        <scheme val="minor"/>
      </rPr>
      <t>tormentas severas, bajas temperaturas y heladas, incendios, sequía</t>
    </r>
    <r>
      <rPr>
        <sz val="11"/>
        <color theme="1"/>
        <rFont val="Calibri"/>
        <family val="2"/>
        <scheme val="minor"/>
      </rPr>
      <t>.</t>
    </r>
  </si>
  <si>
    <t>En el impacto de la Pandemia COVID-19 a partir de marzo de este año hasta la fecha, para ello ha realizado las siguientes acciones:</t>
  </si>
  <si>
    <r>
      <t xml:space="preserve">-  </t>
    </r>
    <r>
      <rPr>
        <b/>
        <sz val="11"/>
        <color theme="1"/>
        <rFont val="Calibri"/>
        <family val="2"/>
        <scheme val="minor"/>
      </rPr>
      <t>Monitoreo del clima y del río</t>
    </r>
    <r>
      <rPr>
        <sz val="11"/>
        <color theme="1"/>
        <rFont val="Calibri"/>
        <family val="2"/>
        <scheme val="minor"/>
      </rPr>
      <t xml:space="preserve"> en coordinación con DINAC-DMH, ANNP, Prefectura Naval, Medidas de preparación para enfrentar los eventos que generan daños y pérdidas, Coordinación institucional para la GRRD con instituciones públicas del nivel central y subnacional, sector privado y organizaciones de la sociedad civil;</t>
    </r>
  </si>
  <si>
    <r>
      <t xml:space="preserve">- </t>
    </r>
    <r>
      <rPr>
        <b/>
        <sz val="11"/>
        <color theme="1"/>
        <rFont val="Calibri"/>
        <family val="2"/>
        <scheme val="minor"/>
      </rPr>
      <t>Habilitación de albergue</t>
    </r>
    <r>
      <rPr>
        <sz val="11"/>
        <color theme="1"/>
        <rFont val="Calibri"/>
        <family val="2"/>
        <scheme val="minor"/>
      </rPr>
      <t xml:space="preserve"> para personas adultas en situación de calle en el marco del Operativo Invierno, con medidas de protección (bioseguridad) y distanciamiento social atendendiendo las recomendaciones del MSPBS;</t>
    </r>
  </si>
  <si>
    <r>
      <t xml:space="preserve">- </t>
    </r>
    <r>
      <rPr>
        <b/>
        <sz val="11"/>
        <color theme="1"/>
        <rFont val="Calibri"/>
        <family val="2"/>
        <scheme val="minor"/>
      </rPr>
      <t>Distribución de agua</t>
    </r>
    <r>
      <rPr>
        <sz val="11"/>
        <color theme="1"/>
        <rFont val="Calibri"/>
        <family val="2"/>
        <scheme val="minor"/>
      </rPr>
      <t xml:space="preserve"> segura a comunidades afectadas por la sequía en el Chaco Paraguayo, Implementación de Medidas de protección, en acciones de asistencia, en el marco de la declaración de emergencia sanitaria por COVID-19;</t>
    </r>
  </si>
  <si>
    <t>RENDICIÓN DE CUENTAS AL CIUDADANO</t>
  </si>
  <si>
    <t>Enero</t>
  </si>
  <si>
    <t>Febrero</t>
  </si>
  <si>
    <t>Marzo</t>
  </si>
  <si>
    <t>https://www.sen.gov.py/application/files/5415/9490/7730/5189_Febrero_2020.pdf</t>
  </si>
  <si>
    <t>https://www.sen.gov.py/application/files/1015/9490/7743/5189_Marzo_2020.pdf</t>
  </si>
  <si>
    <t>https://www.sen.gov.py/application/files/2115/9490/7758/5189_Abril_2020.pdf</t>
  </si>
  <si>
    <t>Pendiente de evaluación</t>
  </si>
  <si>
    <t>Carga en el Sistema de Planificación por Resultados (SPR) de la Secretaria Técnica de Planificación (STP)</t>
  </si>
  <si>
    <t>4.8 Ejecución Financiera</t>
  </si>
  <si>
    <t>09/04/20220</t>
  </si>
  <si>
    <t>29/05//2020</t>
  </si>
  <si>
    <t>Julio</t>
  </si>
  <si>
    <t>Agosto</t>
  </si>
  <si>
    <t>https://www.sfp.gov.py/sfp/archivos/documentos/Intermedio_Mayo_2020_7gml06b6.pdf</t>
  </si>
  <si>
    <t>https://www.sfp.gov.py/sfp/archivos/documentos/Intermedio_Junio_2020_w2yea6od.pdf</t>
  </si>
  <si>
    <t>https://www.sfp.gov.py/sfp/archivos/documentos/Intermedio_Julio_2020_8tjfhe1y.pdf</t>
  </si>
  <si>
    <t xml:space="preserve">Mayo </t>
  </si>
  <si>
    <t xml:space="preserve">Junio </t>
  </si>
  <si>
    <t>Rubro 100  - 2do. Semestre 2019</t>
  </si>
  <si>
    <t>Evaluación de la Administración de los Recursos de la Ley 6524/2020 (Res. AGPE N° 86-2020).</t>
  </si>
  <si>
    <t>DAI 10/2020</t>
  </si>
  <si>
    <t>Evaluación de la Administración de los Recursos Ley Nº 6524/2020 - Apoyo para la Seguridad Alimentaria "Ñangareko"</t>
  </si>
  <si>
    <t>DAI 12/2020</t>
  </si>
  <si>
    <t>Rubro 300 – Periodo 1er.Sem.2020</t>
  </si>
  <si>
    <t>DAI 13/2020</t>
  </si>
  <si>
    <t>https://www.sen.gov.py/application/files/1915/9672/3520/DAI_10-20-_Nangareko.pdf</t>
  </si>
  <si>
    <t>https://www.sen.gov.py/application/files/3015/9923/6855/DAI_12-2020.pdf</t>
  </si>
  <si>
    <t>https://www.sen.gov.py/application/files/8516/0225/9254/DAI_N_13-20_-_Programa_Nangareko.pdf</t>
  </si>
  <si>
    <t>DAI 11/2020</t>
  </si>
  <si>
    <t>Informe de Rendición de Cuentas de Caja Chica</t>
  </si>
  <si>
    <t>https://www.sen.gov.py/application/files/2615/9923/6815/DAI_11-2020.pdf</t>
  </si>
  <si>
    <t>Informe Final Resolución CGR N°626/19</t>
  </si>
  <si>
    <t>Auditoria Financiera y de Cumplimiento a la Secretaria de Emergencia Nacional - Periodo 2019</t>
  </si>
  <si>
    <t>https://www.contraloria.gov.py/index.php/actividades-de-control/informes-de-auditoria/category/1191-secretaria-de-emergencia-nacional</t>
  </si>
  <si>
    <t>DAI 9/2020</t>
  </si>
  <si>
    <t>Evaluación de la Administración de los Recursos Ley Nº 41 de la Ley 2051/03 " De Contrataciones Públicas"</t>
  </si>
  <si>
    <t>https://www.sen.gov.py/application/files/4915/9672/2772/DAI_09-20_Res._AGPE_84-19.pdf</t>
  </si>
  <si>
    <r>
      <t xml:space="preserve">- Transferencia de bonos alimentarios a través de billeteras electrónicas a </t>
    </r>
    <r>
      <rPr>
        <b/>
        <sz val="11"/>
        <color theme="1"/>
        <rFont val="Calibri"/>
        <family val="2"/>
        <scheme val="minor"/>
      </rPr>
      <t>277.409 personas.</t>
    </r>
  </si>
  <si>
    <t>https://www.sen.gov.py/application/files/8716/0250/1938/Nota_UGPR_N_76-2020_Beneficiarios.pdf</t>
  </si>
  <si>
    <t xml:space="preserve">277.409 personas </t>
  </si>
  <si>
    <t>Se informa sobre lo actuado. * El mes de setiembre se encuentra pendiente</t>
  </si>
  <si>
    <r>
      <rPr>
        <b/>
        <sz val="11"/>
        <color theme="1"/>
        <rFont val="Calibri"/>
        <family val="2"/>
        <scheme val="minor"/>
      </rPr>
      <t xml:space="preserve">64.619 familias </t>
    </r>
    <r>
      <rPr>
        <sz val="11"/>
        <color theme="1"/>
        <rFont val="Calibri"/>
        <family val="2"/>
        <scheme val="minor"/>
      </rPr>
      <t>asistidas de enero a junio de 2020</t>
    </r>
  </si>
  <si>
    <r>
      <t>Carga en el Sistema de Planificación por Resultados (SPR) de la Secretaria Técnica de Planificación (STP).</t>
    </r>
    <r>
      <rPr>
        <sz val="11"/>
        <color rgb="FF0000FF"/>
        <rFont val="Calibri"/>
        <family val="2"/>
        <scheme val="minor"/>
      </rPr>
      <t>https://login.stp.gov.py/cas/login?service=https%3A%2F%2Fspr.stp.gov.py%2F</t>
    </r>
  </si>
  <si>
    <t>64.619 familias asistidas de enero a junio/2020</t>
  </si>
  <si>
    <t>48.080 familias asistidas de julio, agosto y setiembre/2020</t>
  </si>
  <si>
    <t>Serv.Mant.y Rep.de Vehiculos Varios</t>
  </si>
  <si>
    <t>Adquisicion de Accesorios Varios</t>
  </si>
  <si>
    <t>Adq.obsequios protocolares</t>
  </si>
  <si>
    <t>Articulos de Limpieza</t>
  </si>
  <si>
    <t>Adq. Servilleta seca manos</t>
  </si>
  <si>
    <t>Adq. Alcohol en gel</t>
  </si>
  <si>
    <t>Adquisicion de tapabocas KN 95</t>
  </si>
  <si>
    <t>Adquisicion de protector facial</t>
  </si>
  <si>
    <t>Taller Integral del Automotor de Gladys Moreno</t>
  </si>
  <si>
    <t>Taller DM de Diosnel Mongelos</t>
  </si>
  <si>
    <t>Condor SACI</t>
  </si>
  <si>
    <t>Five Brothers SRL</t>
  </si>
  <si>
    <t>Grabomix de Carlos Villalba</t>
  </si>
  <si>
    <t>Induclor SRL</t>
  </si>
  <si>
    <t>CGSS de Carlos Sanchez</t>
  </si>
  <si>
    <t>Abuelo Juan SRL</t>
  </si>
  <si>
    <t>Base Base SA</t>
  </si>
  <si>
    <t>Trovato CISA</t>
  </si>
  <si>
    <t>Delfin Ind.Com de Norma L.de Giacomi</t>
  </si>
  <si>
    <t>Ricsofan</t>
  </si>
  <si>
    <t>Dionicio Amarilla</t>
  </si>
  <si>
    <t>Fone /2020</t>
  </si>
  <si>
    <t>Fone N°08/2020</t>
  </si>
  <si>
    <t>Fone N°09/2020</t>
  </si>
  <si>
    <t>Fone N°12/2020</t>
  </si>
  <si>
    <t>Fone N°13/2020</t>
  </si>
  <si>
    <t>Urg.Impostergable</t>
  </si>
  <si>
    <t>Fone N°14/2020</t>
  </si>
  <si>
    <t>Fone N°16/2020</t>
  </si>
  <si>
    <t>Fone N°18/2020</t>
  </si>
  <si>
    <t>Adquisicion de Alimentos para Kit de tipo A y B</t>
  </si>
  <si>
    <t xml:space="preserve">Adquisicion de Alimentos para Kit de Tipo A </t>
  </si>
  <si>
    <t>Adquisicion de Alimentos para Kit de Tipo B</t>
  </si>
  <si>
    <t>Adquisicion de Tanques Metalicos c/ capac. Para 10,000 lts</t>
  </si>
  <si>
    <t>Adquisicion de Articulos para albergues</t>
  </si>
  <si>
    <t>Adquisicion de Leche entera liquida</t>
  </si>
  <si>
    <t>Adquisicion de Kit de Deteccion de Covid -19-PCR</t>
  </si>
  <si>
    <t>Servicios de Alquiler de Camiones Varios</t>
  </si>
  <si>
    <t>Adq. De bolsas p/ kit de alimentos Tipo A y B y Bolsas p/ basura</t>
  </si>
  <si>
    <t>Adquisicion de Articulos para albergues-II Llamado</t>
  </si>
  <si>
    <t>Proin SACEI</t>
  </si>
  <si>
    <t>Alberto Giles AgroExportadora CISA</t>
  </si>
  <si>
    <t>Distrimex SA</t>
  </si>
  <si>
    <t>Engineering SA</t>
  </si>
  <si>
    <t>Salotex SRL</t>
  </si>
  <si>
    <t>Biotec SA</t>
  </si>
  <si>
    <t>JPA Logistica  de Juan Pablo  Acosta</t>
  </si>
  <si>
    <t>RoltPlast SA</t>
  </si>
  <si>
    <r>
      <rPr>
        <b/>
        <sz val="11"/>
        <color theme="1"/>
        <rFont val="Calibri"/>
        <family val="2"/>
        <scheme val="minor"/>
      </rPr>
      <t xml:space="preserve">48.080 familias </t>
    </r>
    <r>
      <rPr>
        <sz val="11"/>
        <color theme="1"/>
        <rFont val="Calibri"/>
        <family val="2"/>
        <scheme val="minor"/>
      </rPr>
      <t>asistidas en julio  agosto  y setiembre de 2020</t>
    </r>
  </si>
  <si>
    <t>INFORME Nº 2/2020</t>
  </si>
  <si>
    <t>SERVICIOS BASICOS</t>
  </si>
  <si>
    <t>PASAJES Y VIATICOS</t>
  </si>
  <si>
    <t>GTOS.POR SERV. DE ASEO, MANT.Y REP.</t>
  </si>
  <si>
    <t>ALQUILERES Y DERECHOS</t>
  </si>
  <si>
    <t>SERVICIOS TECNICOS PROFESIONALES</t>
  </si>
  <si>
    <t>SERVICIO DE SEGURO MÉDICO</t>
  </si>
  <si>
    <t>SERVICIOS DE CEREMONIAL</t>
  </si>
  <si>
    <t>SERVICIOS DE CATERING</t>
  </si>
  <si>
    <t>SERVICIO DE CAPACITACION Y ADIESTRAMIENTO</t>
  </si>
  <si>
    <t>PRODUCTOS ALIMENTOS</t>
  </si>
  <si>
    <t>TEXTILES Y VESTUARIOS</t>
  </si>
  <si>
    <t>PRODUCTOS DE PAPEL CARTON E IMPRESOS</t>
  </si>
  <si>
    <t>BIENES DE CONSUMO DE OFICINAS E INSUM.</t>
  </si>
  <si>
    <t>PROD. E INSTR. QUIMICOS Y MEDICINALES</t>
  </si>
  <si>
    <t>COMBUSTIBLES Y LUBRICANTES</t>
  </si>
  <si>
    <t>OTROS BIENES DE CONSUMO</t>
  </si>
  <si>
    <t>ADQUISICION DE MAQ,EQUIPOS Y HERR.</t>
  </si>
  <si>
    <t>ADQ.DE EQUIPOS DE OFICINA Y COM.</t>
  </si>
  <si>
    <t>AP.A ENTID.C/ FINES SOCIALES O EMERGENCIA (FONE)</t>
  </si>
  <si>
    <t>AP.A ENTID.C/ FINES SOCIALES O EMERGENCIA (FONE) FF10</t>
  </si>
  <si>
    <t>BECAS</t>
  </si>
  <si>
    <t xml:space="preserve">SUBSIDIOS Y ASIST.SOCIAL A PERS.Y FLIAS </t>
  </si>
  <si>
    <t>PAGO IMP, TASAS, GTOS JUDIC. Y OTROS</t>
  </si>
  <si>
    <t>JULIO</t>
  </si>
  <si>
    <t>https://informacionpublica.paraguay.gov.py/portal/#!/buscar_informacion#busqueda</t>
  </si>
  <si>
    <t>AGOSTO</t>
  </si>
  <si>
    <t>SETIEMBRE</t>
  </si>
  <si>
    <t>SIN CONSULTAS</t>
  </si>
  <si>
    <r>
      <t xml:space="preserve">Periodo del informe: </t>
    </r>
    <r>
      <rPr>
        <sz val="11"/>
        <color theme="1"/>
        <rFont val="Calibri"/>
        <family val="2"/>
        <scheme val="minor"/>
      </rPr>
      <t>Segundo Trimestre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</si>
</sst>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_);_(* \(#,##0\);_(* &quot;-&quot;??_);_(@_)"/>
    <numFmt numFmtId="165" formatCode="#,##0;[Red]#,##0"/>
    <numFmt numFmtId="166" formatCode="_ * #,##0_ ;_ * \-#,##0_ ;_ * &quot;-&quot;??_ ;_ @_ "/>
  </numFmts>
  <fonts count="4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font>
    <font>
      <b/>
      <sz val="11"/>
      <color theme="1"/>
      <name val="Calibri"/>
      <family val="2"/>
    </font>
    <font>
      <b/>
      <sz val="11"/>
      <color theme="1"/>
      <name val="Calibri"/>
      <family val="2"/>
      <scheme val="minor"/>
    </font>
    <font>
      <b/>
      <sz val="11"/>
      <color rgb="FFFF0000"/>
      <name val="Calibri"/>
      <family val="2"/>
      <scheme val="minor"/>
    </font>
    <font>
      <b/>
      <sz val="10"/>
      <color theme="1"/>
      <name val="Calibri"/>
      <family val="2"/>
    </font>
    <font>
      <b/>
      <sz val="10"/>
      <color theme="1"/>
      <name val="Calibri"/>
      <family val="2"/>
      <scheme val="minor"/>
    </font>
    <font>
      <sz val="10"/>
      <color theme="1"/>
      <name val="Calibri"/>
      <family val="2"/>
    </font>
    <font>
      <sz val="10"/>
      <color theme="1"/>
      <name val="Calibri"/>
      <family val="2"/>
      <scheme val="minor"/>
    </font>
    <font>
      <sz val="10"/>
      <color rgb="FF0000FF"/>
      <name val="Calibri"/>
      <family val="2"/>
      <scheme val="minor"/>
    </font>
    <font>
      <sz val="12"/>
      <color theme="1"/>
      <name val="Calibri"/>
      <family val="2"/>
    </font>
    <font>
      <sz val="12"/>
      <color theme="1"/>
      <name val="Calibri"/>
      <family val="2"/>
      <scheme val="minor"/>
    </font>
    <font>
      <b/>
      <u/>
      <sz val="11"/>
      <color theme="1"/>
      <name val="Calibri"/>
      <family val="2"/>
      <scheme val="minor"/>
    </font>
    <font>
      <u/>
      <sz val="11"/>
      <color theme="1"/>
      <name val="Calibri"/>
      <family val="2"/>
      <scheme val="minor"/>
    </font>
    <font>
      <sz val="9"/>
      <color rgb="FF0000FF"/>
      <name val="Calibri"/>
      <family val="2"/>
      <scheme val="minor"/>
    </font>
    <font>
      <sz val="9"/>
      <color theme="1"/>
      <name val="Calibri"/>
      <family val="2"/>
    </font>
    <font>
      <sz val="9"/>
      <color theme="1"/>
      <name val="Calibri"/>
      <family val="2"/>
      <scheme val="minor"/>
    </font>
    <font>
      <u/>
      <sz val="11"/>
      <color theme="10"/>
      <name val="Calibri"/>
      <family val="2"/>
      <scheme val="minor"/>
    </font>
    <font>
      <sz val="11"/>
      <color theme="1"/>
      <name val="Calibri"/>
      <family val="2"/>
    </font>
    <font>
      <sz val="14"/>
      <color rgb="FFFF0000"/>
      <name val="Calibri"/>
      <family val="2"/>
      <scheme val="minor"/>
    </font>
    <font>
      <b/>
      <sz val="9"/>
      <color theme="1"/>
      <name val="Calibri"/>
      <family val="2"/>
      <scheme val="minor"/>
    </font>
    <font>
      <b/>
      <sz val="9"/>
      <color theme="1"/>
      <name val="Calibri"/>
      <family val="2"/>
    </font>
    <font>
      <sz val="10"/>
      <color rgb="FF0000FF"/>
      <name val="Calibri"/>
      <family val="2"/>
    </font>
    <font>
      <b/>
      <sz val="8"/>
      <color theme="1"/>
      <name val="Calibri"/>
      <family val="2"/>
    </font>
    <font>
      <sz val="14"/>
      <color theme="1"/>
      <name val="Calibri"/>
      <family val="2"/>
    </font>
    <font>
      <sz val="11"/>
      <color rgb="FF0000FF"/>
      <name val="Calibri"/>
      <family val="2"/>
      <scheme val="minor"/>
    </font>
    <font>
      <sz val="14"/>
      <color theme="1"/>
      <name val="Calibri"/>
      <family val="2"/>
      <scheme val="minor"/>
    </font>
    <font>
      <sz val="11"/>
      <color theme="1"/>
      <name val="Calibri"/>
      <family val="2"/>
    </font>
    <font>
      <b/>
      <sz val="9"/>
      <name val="Calibri"/>
      <family val="2"/>
      <scheme val="minor"/>
    </font>
    <font>
      <b/>
      <sz val="12"/>
      <color theme="1"/>
      <name val="Calibri"/>
      <family val="2"/>
      <scheme val="minor"/>
    </font>
    <font>
      <sz val="10"/>
      <name val="Arial"/>
      <family val="2"/>
    </font>
    <font>
      <u/>
      <sz val="11"/>
      <color rgb="FF0000FF"/>
      <name val="Calibri"/>
      <family val="2"/>
      <scheme val="minor"/>
    </font>
    <font>
      <b/>
      <sz val="14"/>
      <color theme="1"/>
      <name val="Calibri"/>
      <family val="2"/>
      <scheme val="minor"/>
    </font>
    <font>
      <sz val="8"/>
      <color theme="1"/>
      <name val="Calibri"/>
      <family val="2"/>
    </font>
    <font>
      <b/>
      <sz val="11"/>
      <color theme="1"/>
      <name val="Calibri"/>
      <family val="2"/>
    </font>
    <font>
      <sz val="9"/>
      <color rgb="FF0000FF"/>
      <name val="Calibri"/>
      <family val="2"/>
    </font>
    <font>
      <b/>
      <sz val="12"/>
      <color theme="1"/>
      <name val="Calibri"/>
      <family val="2"/>
    </font>
    <font>
      <sz val="9"/>
      <name val="Calibri"/>
      <family val="2"/>
      <scheme val="minor"/>
    </font>
    <font>
      <sz val="9"/>
      <name val="Calibri"/>
      <family val="2"/>
    </font>
    <font>
      <sz val="10"/>
      <name val="Calibri"/>
      <family val="2"/>
      <scheme val="minor"/>
    </font>
    <font>
      <sz val="10"/>
      <color theme="1" tint="4.9989318521683403E-2"/>
      <name val="Calibri"/>
      <family val="2"/>
      <scheme val="minor"/>
    </font>
    <font>
      <i/>
      <sz val="10"/>
      <name val="Arial"/>
      <family val="2"/>
    </font>
    <font>
      <i/>
      <sz val="9"/>
      <name val="Arial"/>
      <family val="2"/>
    </font>
    <font>
      <sz val="9"/>
      <name val="Arial"/>
      <family val="2"/>
    </font>
    <font>
      <sz val="11"/>
      <color rgb="FF333333"/>
      <name val="Open Sans"/>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indexed="9"/>
        <bgColor indexed="64"/>
      </patternFill>
    </fill>
    <fill>
      <patternFill patternType="solid">
        <fgColor rgb="FFF9F9F9"/>
        <bgColor indexed="64"/>
      </patternFill>
    </fill>
    <fill>
      <patternFill patternType="solid">
        <fgColor rgb="FFFFFFFF"/>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rgb="FFDDDDDD"/>
      </top>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cellStyleXfs>
  <cellXfs count="269">
    <xf numFmtId="0" fontId="0" fillId="0" borderId="0" xfId="0"/>
    <xf numFmtId="0" fontId="0" fillId="0" borderId="0" xfId="0" applyAlignment="1">
      <alignment vertical="center"/>
    </xf>
    <xf numFmtId="0" fontId="2" fillId="0" borderId="0" xfId="0" applyFont="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Fill="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3" fillId="0" borderId="0" xfId="0" applyFont="1" applyAlignment="1">
      <alignment vertical="center" wrapText="1"/>
    </xf>
    <xf numFmtId="0" fontId="18" fillId="0" borderId="0" xfId="0" applyFont="1" applyAlignment="1">
      <alignment vertical="center" wrapText="1"/>
    </xf>
    <xf numFmtId="0" fontId="18" fillId="0" borderId="2" xfId="0" applyFont="1" applyBorder="1" applyAlignment="1">
      <alignment horizontal="center" vertical="center" wrapText="1"/>
    </xf>
    <xf numFmtId="0" fontId="19" fillId="0" borderId="2" xfId="0" applyFont="1" applyBorder="1" applyAlignment="1">
      <alignment vertical="center" wrapText="1"/>
    </xf>
    <xf numFmtId="0" fontId="21" fillId="0" borderId="2" xfId="0" applyFont="1" applyBorder="1" applyAlignment="1">
      <alignment horizontal="center" vertical="center" wrapText="1"/>
    </xf>
    <xf numFmtId="0" fontId="19" fillId="0" borderId="2" xfId="0" applyFont="1" applyBorder="1" applyAlignment="1">
      <alignment vertical="center"/>
    </xf>
    <xf numFmtId="0" fontId="22" fillId="0" borderId="0" xfId="0" applyFont="1" applyAlignment="1">
      <alignment vertical="center"/>
    </xf>
    <xf numFmtId="0" fontId="27" fillId="2" borderId="2" xfId="0" applyFont="1" applyFill="1" applyBorder="1" applyAlignment="1">
      <alignment horizontal="center" vertical="center" wrapText="1"/>
    </xf>
    <xf numFmtId="0" fontId="28" fillId="0" borderId="0" xfId="0" applyFont="1" applyAlignment="1">
      <alignment horizontal="center" vertical="center"/>
    </xf>
    <xf numFmtId="0" fontId="30" fillId="0" borderId="0" xfId="0" applyFont="1" applyAlignment="1">
      <alignment vertical="center"/>
    </xf>
    <xf numFmtId="0" fontId="32" fillId="0" borderId="0" xfId="0" applyFont="1" applyFill="1" applyAlignment="1">
      <alignment vertical="center"/>
    </xf>
    <xf numFmtId="0" fontId="11" fillId="0" borderId="2" xfId="0" applyFont="1" applyFill="1" applyBorder="1" applyAlignment="1">
      <alignment vertical="center" wrapText="1"/>
    </xf>
    <xf numFmtId="0" fontId="0" fillId="0" borderId="2" xfId="0" applyBorder="1" applyAlignment="1">
      <alignment vertical="center"/>
    </xf>
    <xf numFmtId="0" fontId="11" fillId="0" borderId="0" xfId="0" applyFont="1" applyAlignment="1">
      <alignment horizontal="center" vertical="center"/>
    </xf>
    <xf numFmtId="0" fontId="11" fillId="0" borderId="2" xfId="0" applyFont="1" applyBorder="1"/>
    <xf numFmtId="0" fontId="0" fillId="0" borderId="2" xfId="0" applyFill="1" applyBorder="1" applyAlignment="1">
      <alignment vertical="center"/>
    </xf>
    <xf numFmtId="0" fontId="33" fillId="0" borderId="2" xfId="0" applyFont="1" applyFill="1" applyBorder="1" applyAlignment="1">
      <alignment horizontal="center"/>
    </xf>
    <xf numFmtId="165" fontId="33" fillId="0" borderId="2" xfId="0" applyNumberFormat="1" applyFont="1" applyFill="1" applyBorder="1" applyAlignment="1">
      <alignment vertical="center"/>
    </xf>
    <xf numFmtId="165" fontId="0" fillId="0" borderId="2" xfId="0" applyNumberFormat="1" applyFill="1" applyBorder="1" applyAlignment="1">
      <alignment vertical="center"/>
    </xf>
    <xf numFmtId="166" fontId="0" fillId="0" borderId="2" xfId="1" applyNumberFormat="1" applyFont="1" applyFill="1" applyBorder="1" applyAlignment="1">
      <alignment vertical="center"/>
    </xf>
    <xf numFmtId="0" fontId="0" fillId="0" borderId="2" xfId="0" applyFill="1" applyBorder="1" applyAlignment="1">
      <alignment horizontal="center" vertical="center" wrapText="1"/>
    </xf>
    <xf numFmtId="0" fontId="35" fillId="0" borderId="0" xfId="0" applyFont="1" applyAlignment="1">
      <alignment vertical="top" wrapText="1"/>
    </xf>
    <xf numFmtId="3" fontId="0" fillId="0" borderId="0" xfId="0" applyNumberFormat="1" applyAlignment="1">
      <alignment vertical="center"/>
    </xf>
    <xf numFmtId="0" fontId="26" fillId="0" borderId="2" xfId="0" applyFont="1" applyBorder="1" applyAlignment="1">
      <alignment horizontal="center" vertical="center" wrapText="1"/>
    </xf>
    <xf numFmtId="0" fontId="36" fillId="0" borderId="2" xfId="0" applyFont="1" applyBorder="1" applyAlignment="1">
      <alignment horizontal="center" vertical="center" wrapText="1"/>
    </xf>
    <xf numFmtId="3" fontId="36" fillId="0" borderId="2" xfId="0" applyNumberFormat="1" applyFont="1" applyBorder="1" applyAlignment="1">
      <alignment horizontal="center" vertical="center" wrapText="1"/>
    </xf>
    <xf numFmtId="0" fontId="30" fillId="0" borderId="0" xfId="0" applyFont="1" applyAlignment="1">
      <alignment horizontal="center" vertical="center" wrapText="1"/>
    </xf>
    <xf numFmtId="0" fontId="24" fillId="0" borderId="2" xfId="0" applyFont="1" applyBorder="1" applyAlignment="1">
      <alignment horizontal="left" vertical="center" wrapText="1"/>
    </xf>
    <xf numFmtId="0" fontId="19" fillId="0" borderId="2" xfId="0" applyFont="1" applyBorder="1" applyAlignment="1">
      <alignment horizontal="center" vertical="center"/>
    </xf>
    <xf numFmtId="0" fontId="23" fillId="0" borderId="2" xfId="0" applyFont="1" applyBorder="1" applyAlignment="1">
      <alignment horizontal="left" vertical="center"/>
    </xf>
    <xf numFmtId="0" fontId="1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7" fillId="0" borderId="0" xfId="0" applyFont="1" applyAlignment="1">
      <alignment vertical="center"/>
    </xf>
    <xf numFmtId="0" fontId="23" fillId="0" borderId="2" xfId="0" applyFont="1" applyBorder="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0" applyFont="1" applyBorder="1" applyAlignment="1">
      <alignment vertical="center" wrapText="1"/>
    </xf>
    <xf numFmtId="0" fontId="17" fillId="0" borderId="2" xfId="2" applyFont="1" applyBorder="1" applyAlignment="1">
      <alignment horizontal="left" vertical="center" wrapText="1"/>
    </xf>
    <xf numFmtId="0" fontId="31" fillId="0" borderId="2" xfId="2" applyFont="1" applyBorder="1" applyAlignment="1">
      <alignment horizontal="left"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35" fillId="0" borderId="0" xfId="0" applyFont="1" applyAlignment="1">
      <alignment horizontal="center" vertical="top" wrapText="1"/>
    </xf>
    <xf numFmtId="0" fontId="3" fillId="0" borderId="7" xfId="0" applyFont="1" applyBorder="1" applyAlignment="1">
      <alignment horizontal="center"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0" xfId="0" applyFont="1" applyAlignment="1">
      <alignment horizontal="center" vertical="center"/>
    </xf>
    <xf numFmtId="0" fontId="8" fillId="3" borderId="2" xfId="0" applyFont="1" applyFill="1" applyBorder="1" applyAlignment="1">
      <alignment horizontal="center" vertical="top"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24" fillId="2" borderId="0" xfId="0" applyFont="1" applyFill="1" applyBorder="1" applyAlignment="1">
      <alignment horizontal="left" vertical="center" wrapText="1"/>
    </xf>
    <xf numFmtId="0" fontId="10" fillId="0" borderId="0" xfId="0" applyFont="1" applyBorder="1" applyAlignment="1">
      <alignment horizontal="center" vertical="center" wrapText="1"/>
    </xf>
    <xf numFmtId="0" fontId="10"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0" fillId="0" borderId="2" xfId="0" applyBorder="1"/>
    <xf numFmtId="0" fontId="0" fillId="0" borderId="2" xfId="0" applyBorder="1" applyAlignment="1">
      <alignment horizontal="center"/>
    </xf>
    <xf numFmtId="0" fontId="19" fillId="0" borderId="0" xfId="0" applyFont="1" applyBorder="1"/>
    <xf numFmtId="0" fontId="9" fillId="4" borderId="2" xfId="0" applyFont="1" applyFill="1" applyBorder="1" applyAlignment="1">
      <alignment horizontal="center" vertical="center" wrapText="1"/>
    </xf>
    <xf numFmtId="0" fontId="3" fillId="0" borderId="6" xfId="0" applyFont="1" applyBorder="1" applyAlignment="1">
      <alignment horizontal="left"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0" fillId="0" borderId="0" xfId="0" applyFill="1" applyAlignment="1">
      <alignment horizontal="center" vertical="center"/>
    </xf>
    <xf numFmtId="0" fontId="9" fillId="5"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3" fillId="0" borderId="2" xfId="0" applyFont="1" applyBorder="1" applyAlignment="1">
      <alignment horizontal="center" vertical="center" wrapText="1"/>
    </xf>
    <xf numFmtId="164" fontId="11" fillId="0" borderId="2" xfId="1" applyNumberFormat="1" applyFont="1" applyFill="1" applyBorder="1" applyAlignment="1">
      <alignment vertical="center"/>
    </xf>
    <xf numFmtId="0" fontId="11" fillId="0" borderId="2" xfId="0" applyFont="1" applyFill="1" applyBorder="1" applyAlignment="1">
      <alignment vertical="center"/>
    </xf>
    <xf numFmtId="164" fontId="11" fillId="0" borderId="3" xfId="1" applyNumberFormat="1" applyFont="1" applyFill="1" applyBorder="1" applyAlignment="1">
      <alignment vertical="center"/>
    </xf>
    <xf numFmtId="0" fontId="0" fillId="0" borderId="0" xfId="0" applyBorder="1"/>
    <xf numFmtId="164" fontId="11" fillId="0" borderId="0" xfId="1"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Border="1"/>
    <xf numFmtId="0" fontId="9" fillId="5" borderId="2" xfId="0" applyFont="1" applyFill="1" applyBorder="1" applyAlignment="1">
      <alignment horizontal="center" vertical="center"/>
    </xf>
    <xf numFmtId="3" fontId="9" fillId="5" borderId="2" xfId="0" applyNumberFormat="1" applyFont="1" applyFill="1" applyBorder="1" applyAlignment="1">
      <alignment horizontal="center" vertical="center"/>
    </xf>
    <xf numFmtId="0" fontId="8" fillId="5" borderId="2" xfId="0" applyFont="1" applyFill="1" applyBorder="1" applyAlignment="1">
      <alignment horizontal="center" vertical="center" wrapText="1"/>
    </xf>
    <xf numFmtId="0" fontId="11" fillId="0" borderId="0" xfId="0" applyFont="1" applyBorder="1" applyAlignment="1">
      <alignment horizontal="center"/>
    </xf>
    <xf numFmtId="0" fontId="24" fillId="5" borderId="2" xfId="0" applyFont="1" applyFill="1" applyBorder="1" applyAlignment="1">
      <alignment horizontal="center" vertical="center" wrapText="1"/>
    </xf>
    <xf numFmtId="0" fontId="23" fillId="5" borderId="2" xfId="0" applyFont="1" applyFill="1" applyBorder="1" applyAlignment="1">
      <alignment horizontal="center" vertical="center"/>
    </xf>
    <xf numFmtId="0" fontId="0" fillId="0" borderId="0" xfId="0" applyFont="1" applyBorder="1" applyAlignment="1">
      <alignment vertical="center" wrapText="1"/>
    </xf>
    <xf numFmtId="0" fontId="4" fillId="0" borderId="0" xfId="0" applyFont="1" applyAlignment="1">
      <alignment vertical="center"/>
    </xf>
    <xf numFmtId="0" fontId="19" fillId="0" borderId="0" xfId="0" applyFont="1" applyBorder="1" applyAlignment="1">
      <alignment horizontal="left" vertical="center" wrapText="1"/>
    </xf>
    <xf numFmtId="0" fontId="23" fillId="0" borderId="0" xfId="0" applyFont="1" applyFill="1" applyBorder="1" applyAlignment="1">
      <alignment horizontal="center" vertical="center" wrapText="1"/>
    </xf>
    <xf numFmtId="0" fontId="17" fillId="0" borderId="0" xfId="2" applyFont="1" applyBorder="1" applyAlignment="1">
      <alignment vertical="center" wrapText="1"/>
    </xf>
    <xf numFmtId="0" fontId="18" fillId="0" borderId="2" xfId="0" applyFont="1" applyBorder="1" applyAlignment="1">
      <alignment vertical="center"/>
    </xf>
    <xf numFmtId="17" fontId="24" fillId="0" borderId="2" xfId="0" quotePrefix="1" applyNumberFormat="1" applyFont="1" applyBorder="1" applyAlignment="1">
      <alignment horizontal="center" vertical="center"/>
    </xf>
    <xf numFmtId="0" fontId="24" fillId="0" borderId="2" xfId="0" quotePrefix="1" applyFont="1" applyBorder="1" applyAlignment="1">
      <alignment horizontal="center" vertical="center"/>
    </xf>
    <xf numFmtId="0" fontId="24" fillId="4" borderId="2" xfId="0" applyFont="1" applyFill="1" applyBorder="1" applyAlignment="1">
      <alignment horizontal="center" vertical="center" wrapText="1"/>
    </xf>
    <xf numFmtId="0" fontId="23" fillId="4" borderId="2" xfId="0" applyFont="1" applyFill="1" applyBorder="1" applyAlignment="1">
      <alignment horizontal="center" vertical="center"/>
    </xf>
    <xf numFmtId="0" fontId="23" fillId="4"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9" fontId="29" fillId="0" borderId="2" xfId="0" applyNumberFormat="1" applyFont="1" applyBorder="1" applyAlignment="1">
      <alignment horizontal="center" vertical="center"/>
    </xf>
    <xf numFmtId="0" fontId="28" fillId="0" borderId="6" xfId="0" applyFont="1" applyBorder="1" applyAlignment="1">
      <alignment horizontal="center" vertical="center"/>
    </xf>
    <xf numFmtId="0" fontId="0" fillId="0" borderId="8" xfId="0" applyBorder="1" applyAlignment="1">
      <alignment vertical="center"/>
    </xf>
    <xf numFmtId="0" fontId="3" fillId="0" borderId="0" xfId="0" applyFont="1" applyBorder="1" applyAlignment="1">
      <alignment vertical="center"/>
    </xf>
    <xf numFmtId="0" fontId="7" fillId="0" borderId="0" xfId="0" applyFont="1" applyBorder="1" applyAlignment="1">
      <alignment horizontal="center"/>
    </xf>
    <xf numFmtId="0" fontId="0" fillId="0" borderId="0" xfId="0" applyBorder="1" applyAlignment="1">
      <alignment horizontal="center"/>
    </xf>
    <xf numFmtId="0" fontId="24" fillId="0" borderId="0" xfId="0" applyFont="1" applyBorder="1" applyAlignment="1">
      <alignment horizontal="center" vertical="center" wrapText="1"/>
    </xf>
    <xf numFmtId="0" fontId="17" fillId="0" borderId="0" xfId="0" applyFont="1" applyBorder="1" applyAlignment="1">
      <alignment vertical="center" wrapText="1"/>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0" fillId="0" borderId="2" xfId="0" applyFont="1" applyBorder="1" applyAlignment="1">
      <alignment vertical="center" wrapText="1"/>
    </xf>
    <xf numFmtId="0" fontId="5" fillId="0" borderId="17" xfId="0" applyFont="1" applyBorder="1" applyAlignment="1">
      <alignment vertical="center"/>
    </xf>
    <xf numFmtId="0" fontId="3" fillId="0" borderId="18" xfId="0" applyFont="1" applyFill="1" applyBorder="1" applyAlignment="1">
      <alignment vertical="center"/>
    </xf>
    <xf numFmtId="0" fontId="39" fillId="0" borderId="17" xfId="0" applyFont="1" applyFill="1" applyBorder="1" applyAlignment="1">
      <alignment vertical="center" wrapText="1"/>
    </xf>
    <xf numFmtId="0" fontId="5" fillId="0" borderId="2" xfId="0" applyFont="1" applyBorder="1" applyAlignment="1">
      <alignment vertical="center"/>
    </xf>
    <xf numFmtId="0" fontId="3" fillId="0" borderId="2" xfId="0" applyFont="1" applyFill="1" applyBorder="1" applyAlignment="1">
      <alignment vertical="center"/>
    </xf>
    <xf numFmtId="0" fontId="0"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0" borderId="2" xfId="0" applyFont="1" applyFill="1" applyBorder="1" applyAlignment="1">
      <alignment vertical="center"/>
    </xf>
    <xf numFmtId="3" fontId="32" fillId="0" borderId="2" xfId="0" applyNumberFormat="1" applyFont="1" applyFill="1" applyBorder="1" applyAlignment="1">
      <alignment horizontal="center" vertical="center"/>
    </xf>
    <xf numFmtId="3" fontId="32" fillId="2" borderId="2" xfId="0" applyNumberFormat="1" applyFont="1" applyFill="1" applyBorder="1" applyAlignment="1">
      <alignment horizontal="center" vertical="center"/>
    </xf>
    <xf numFmtId="9" fontId="32" fillId="2" borderId="2" xfId="0" applyNumberFormat="1" applyFont="1" applyFill="1" applyBorder="1" applyAlignment="1">
      <alignment horizontal="center" vertical="center"/>
    </xf>
    <xf numFmtId="0" fontId="20" fillId="0" borderId="2" xfId="2" applyBorder="1" applyAlignment="1">
      <alignment wrapText="1"/>
    </xf>
    <xf numFmtId="0" fontId="0" fillId="0" borderId="2" xfId="0" applyFont="1" applyBorder="1" applyAlignment="1">
      <alignment horizontal="left" vertical="center" wrapText="1"/>
    </xf>
    <xf numFmtId="0" fontId="20" fillId="0" borderId="2" xfId="2" applyBorder="1" applyAlignment="1">
      <alignment horizontal="center" vertical="center" wrapText="1"/>
    </xf>
    <xf numFmtId="166" fontId="33" fillId="0" borderId="2" xfId="1" applyNumberFormat="1" applyFont="1" applyFill="1" applyBorder="1" applyAlignment="1">
      <alignment vertical="center"/>
    </xf>
    <xf numFmtId="165" fontId="33" fillId="0" borderId="2" xfId="0" applyNumberFormat="1" applyFont="1" applyFill="1" applyBorder="1" applyAlignment="1">
      <alignment horizontal="right" vertical="center" wrapText="1"/>
    </xf>
    <xf numFmtId="9" fontId="3" fillId="0" borderId="2" xfId="0" applyNumberFormat="1" applyFont="1" applyBorder="1" applyAlignment="1">
      <alignment horizontal="center" vertical="center" wrapText="1"/>
    </xf>
    <xf numFmtId="0" fontId="40" fillId="2" borderId="2" xfId="0" applyFont="1" applyFill="1" applyBorder="1" applyAlignment="1">
      <alignment horizontal="center" vertical="center"/>
    </xf>
    <xf numFmtId="0" fontId="40" fillId="0" borderId="2" xfId="0" applyFont="1" applyBorder="1" applyAlignment="1">
      <alignment horizontal="center" vertical="center"/>
    </xf>
    <xf numFmtId="14" fontId="40" fillId="0" borderId="2" xfId="0" applyNumberFormat="1" applyFont="1" applyBorder="1" applyAlignment="1">
      <alignment horizontal="center" vertical="center"/>
    </xf>
    <xf numFmtId="0" fontId="41" fillId="2" borderId="2" xfId="0" applyFont="1" applyFill="1" applyBorder="1" applyAlignment="1">
      <alignment horizontal="center" vertical="center"/>
    </xf>
    <xf numFmtId="0" fontId="17" fillId="0" borderId="2" xfId="2" applyFont="1" applyBorder="1" applyAlignment="1"/>
    <xf numFmtId="0" fontId="17" fillId="2" borderId="2" xfId="0" applyFont="1" applyFill="1" applyBorder="1" applyAlignment="1">
      <alignment horizontal="center" vertical="center"/>
    </xf>
    <xf numFmtId="0" fontId="40" fillId="0" borderId="5" xfId="0" applyFont="1" applyBorder="1" applyAlignment="1">
      <alignment horizontal="center" vertical="center"/>
    </xf>
    <xf numFmtId="14" fontId="40" fillId="0" borderId="5" xfId="0" applyNumberFormat="1" applyFont="1" applyBorder="1" applyAlignment="1">
      <alignment horizontal="center" vertical="center"/>
    </xf>
    <xf numFmtId="0" fontId="11" fillId="0" borderId="2" xfId="0" applyFont="1" applyBorder="1" applyAlignment="1">
      <alignment vertical="center" wrapText="1"/>
    </xf>
    <xf numFmtId="0" fontId="11" fillId="0" borderId="19" xfId="0" applyFont="1" applyBorder="1" applyAlignment="1">
      <alignment vertical="center" wrapText="1"/>
    </xf>
    <xf numFmtId="0" fontId="5" fillId="0" borderId="0" xfId="0" applyFont="1" applyBorder="1" applyAlignment="1">
      <alignment horizontal="center" vertical="center" wrapText="1"/>
    </xf>
    <xf numFmtId="3" fontId="0" fillId="0" borderId="0" xfId="0" applyNumberFormat="1" applyBorder="1" applyAlignment="1">
      <alignment vertical="center"/>
    </xf>
    <xf numFmtId="0" fontId="0" fillId="0" borderId="2" xfId="0" applyBorder="1" applyAlignment="1">
      <alignment wrapText="1"/>
    </xf>
    <xf numFmtId="164" fontId="0" fillId="0" borderId="2" xfId="1" applyNumberFormat="1" applyFont="1" applyBorder="1"/>
    <xf numFmtId="0" fontId="19" fillId="0" borderId="2" xfId="0" applyFont="1" applyBorder="1" applyAlignment="1">
      <alignment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1" fillId="0" borderId="3" xfId="0" applyFont="1" applyFill="1" applyBorder="1" applyAlignment="1">
      <alignment vertical="center"/>
    </xf>
    <xf numFmtId="0" fontId="11" fillId="0" borderId="6" xfId="0" applyFont="1" applyFill="1" applyBorder="1" applyAlignment="1">
      <alignment vertical="center"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Border="1" applyAlignment="1">
      <alignment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164" fontId="42" fillId="0" borderId="2" xfId="1" applyNumberFormat="1" applyFont="1" applyFill="1" applyBorder="1" applyAlignment="1">
      <alignment vertical="center" wrapText="1"/>
    </xf>
    <xf numFmtId="164" fontId="43" fillId="0" borderId="2" xfId="1" applyNumberFormat="1" applyFont="1" applyFill="1" applyBorder="1" applyAlignment="1">
      <alignment vertical="center" wrapText="1"/>
    </xf>
    <xf numFmtId="164" fontId="11" fillId="0" borderId="2" xfId="1" applyNumberFormat="1" applyFont="1" applyBorder="1"/>
    <xf numFmtId="0" fontId="0" fillId="0" borderId="2" xfId="0" applyFont="1" applyBorder="1"/>
    <xf numFmtId="0" fontId="44" fillId="0" borderId="2" xfId="0" applyFont="1" applyFill="1" applyBorder="1" applyAlignment="1">
      <alignment horizontal="center"/>
    </xf>
    <xf numFmtId="165" fontId="33" fillId="0" borderId="2" xfId="0" applyNumberFormat="1" applyFont="1" applyBorder="1" applyAlignment="1">
      <alignment vertical="center"/>
    </xf>
    <xf numFmtId="0" fontId="44" fillId="0" borderId="2" xfId="0" applyFont="1" applyFill="1" applyBorder="1" applyAlignment="1">
      <alignment horizontal="center" wrapText="1"/>
    </xf>
    <xf numFmtId="166" fontId="0" fillId="6" borderId="2" xfId="1" applyNumberFormat="1" applyFont="1" applyFill="1" applyBorder="1" applyAlignment="1">
      <alignment vertical="center"/>
    </xf>
    <xf numFmtId="0" fontId="45" fillId="0" borderId="2" xfId="0" applyFont="1" applyFill="1" applyBorder="1" applyAlignment="1">
      <alignment wrapText="1"/>
    </xf>
    <xf numFmtId="0" fontId="45" fillId="0" borderId="2" xfId="0" applyFont="1" applyFill="1" applyBorder="1" applyAlignment="1">
      <alignment horizontal="left" wrapText="1"/>
    </xf>
    <xf numFmtId="0" fontId="46" fillId="0" borderId="2" xfId="0" applyFont="1" applyFill="1" applyBorder="1" applyAlignment="1">
      <alignment wrapText="1"/>
    </xf>
    <xf numFmtId="165" fontId="3" fillId="4" borderId="2" xfId="0" applyNumberFormat="1" applyFont="1" applyFill="1" applyBorder="1" applyAlignment="1">
      <alignment vertical="center"/>
    </xf>
    <xf numFmtId="3" fontId="3" fillId="4" borderId="2" xfId="0" applyNumberFormat="1" applyFont="1" applyFill="1" applyBorder="1" applyAlignment="1">
      <alignment vertical="center"/>
    </xf>
    <xf numFmtId="0" fontId="47" fillId="7" borderId="2" xfId="0" applyFont="1" applyFill="1" applyBorder="1" applyAlignment="1">
      <alignment horizontal="center" vertical="top" wrapText="1"/>
    </xf>
    <xf numFmtId="0" fontId="47" fillId="7" borderId="2" xfId="0" quotePrefix="1" applyNumberFormat="1" applyFont="1" applyFill="1" applyBorder="1" applyAlignment="1">
      <alignment horizontal="center" vertical="top" wrapText="1"/>
    </xf>
    <xf numFmtId="0" fontId="47" fillId="8" borderId="2" xfId="0" applyFont="1" applyFill="1" applyBorder="1" applyAlignment="1">
      <alignment horizontal="center" vertical="top" wrapText="1"/>
    </xf>
    <xf numFmtId="0" fontId="23" fillId="3" borderId="3" xfId="0" applyFont="1" applyFill="1" applyBorder="1" applyAlignment="1">
      <alignment horizontal="center" vertical="center" wrapText="1"/>
    </xf>
    <xf numFmtId="14" fontId="47" fillId="8" borderId="23" xfId="0" applyNumberFormat="1" applyFont="1" applyFill="1" applyBorder="1" applyAlignment="1">
      <alignment vertical="top" wrapText="1"/>
    </xf>
    <xf numFmtId="14" fontId="47" fillId="7" borderId="23" xfId="0" applyNumberFormat="1" applyFont="1" applyFill="1" applyBorder="1" applyAlignment="1">
      <alignment vertical="top" wrapText="1"/>
    </xf>
    <xf numFmtId="14" fontId="47" fillId="8" borderId="2" xfId="0" applyNumberFormat="1" applyFont="1" applyFill="1" applyBorder="1" applyAlignment="1">
      <alignment horizontal="center" vertical="top" wrapText="1"/>
    </xf>
    <xf numFmtId="14" fontId="47" fillId="7" borderId="2" xfId="0" applyNumberFormat="1" applyFont="1" applyFill="1" applyBorder="1" applyAlignment="1">
      <alignment horizontal="center" vertical="top" wrapText="1"/>
    </xf>
    <xf numFmtId="0" fontId="23" fillId="3" borderId="2" xfId="0" applyFont="1" applyFill="1" applyBorder="1" applyAlignment="1">
      <alignment horizontal="center" vertical="center" wrapText="1"/>
    </xf>
    <xf numFmtId="0" fontId="28" fillId="0" borderId="2" xfId="2" applyFont="1" applyBorder="1" applyAlignment="1">
      <alignment horizontal="center" vertical="center"/>
    </xf>
    <xf numFmtId="0" fontId="34" fillId="0" borderId="6" xfId="2" applyFont="1" applyBorder="1" applyAlignment="1">
      <alignment horizontal="left" vertical="center" wrapText="1"/>
    </xf>
    <xf numFmtId="0" fontId="34" fillId="0" borderId="7" xfId="2" applyFont="1" applyBorder="1" applyAlignment="1">
      <alignment horizontal="left" vertical="center" wrapText="1"/>
    </xf>
    <xf numFmtId="0" fontId="34" fillId="0" borderId="20" xfId="2" applyFont="1" applyBorder="1" applyAlignment="1">
      <alignment horizontal="left" vertical="center" wrapText="1"/>
    </xf>
    <xf numFmtId="0" fontId="23" fillId="4" borderId="2" xfId="0" applyFont="1" applyFill="1" applyBorder="1" applyAlignment="1">
      <alignment horizontal="center" vertical="center" wrapText="1"/>
    </xf>
    <xf numFmtId="0" fontId="3" fillId="4" borderId="2" xfId="0" applyFont="1" applyFill="1" applyBorder="1" applyAlignment="1">
      <alignment horizontal="left" vertical="center"/>
    </xf>
    <xf numFmtId="164" fontId="3" fillId="5" borderId="21" xfId="1" applyNumberFormat="1" applyFont="1" applyFill="1" applyBorder="1" applyAlignment="1">
      <alignment horizontal="center"/>
    </xf>
    <xf numFmtId="164" fontId="3" fillId="5" borderId="1" xfId="1" applyNumberFormat="1" applyFont="1" applyFill="1" applyBorder="1" applyAlignment="1">
      <alignment horizontal="center"/>
    </xf>
    <xf numFmtId="0" fontId="20" fillId="0" borderId="2" xfId="2" applyBorder="1" applyAlignment="1">
      <alignment horizontal="left"/>
    </xf>
    <xf numFmtId="0" fontId="0" fillId="0" borderId="2" xfId="0" applyBorder="1" applyAlignment="1">
      <alignment horizontal="left"/>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5" fillId="0" borderId="2" xfId="0" applyFont="1" applyBorder="1" applyAlignment="1">
      <alignment horizontal="center" vertical="center" wrapText="1"/>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quotePrefix="1" applyBorder="1" applyAlignment="1">
      <alignment horizontal="left"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34" fillId="0" borderId="2" xfId="0" applyFont="1" applyBorder="1" applyAlignment="1">
      <alignment horizontal="left" vertical="center" wrapText="1"/>
    </xf>
    <xf numFmtId="0" fontId="0" fillId="0" borderId="2" xfId="0" applyFont="1" applyBorder="1" applyAlignment="1">
      <alignment horizontal="center" vertical="center" wrapText="1"/>
    </xf>
    <xf numFmtId="0" fontId="5" fillId="4" borderId="2" xfId="0" applyFont="1" applyFill="1" applyBorder="1" applyAlignment="1">
      <alignment horizontal="left" vertical="center"/>
    </xf>
    <xf numFmtId="0" fontId="19" fillId="0" borderId="21" xfId="0" applyFont="1" applyBorder="1" applyAlignment="1">
      <alignment horizontal="center" vertical="center"/>
    </xf>
    <xf numFmtId="0" fontId="19" fillId="0" borderId="1" xfId="0" applyFont="1" applyBorder="1" applyAlignment="1">
      <alignment horizontal="center" vertical="center"/>
    </xf>
    <xf numFmtId="0" fontId="19" fillId="0" borderId="22"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0" xfId="0" applyFont="1" applyAlignment="1">
      <alignment horizontal="center" vertical="center"/>
    </xf>
    <xf numFmtId="0" fontId="9" fillId="3" borderId="2" xfId="0"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 fillId="0" borderId="0" xfId="0" applyFont="1" applyAlignment="1">
      <alignment horizontal="left" vertical="center" wrapText="1"/>
    </xf>
    <xf numFmtId="0" fontId="8" fillId="3" borderId="2" xfId="0" applyFont="1" applyFill="1" applyBorder="1" applyAlignment="1">
      <alignment horizontal="center" vertical="center" wrapText="1"/>
    </xf>
    <xf numFmtId="0" fontId="17" fillId="0" borderId="2" xfId="2" applyFont="1" applyBorder="1" applyAlignment="1">
      <alignment horizontal="center" vertical="top"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17" fillId="0" borderId="2" xfId="2" applyFont="1" applyBorder="1" applyAlignment="1">
      <alignment horizontal="center" vertical="center" wrapText="1"/>
    </xf>
    <xf numFmtId="0" fontId="3" fillId="0" borderId="0" xfId="0" applyFont="1" applyBorder="1" applyAlignment="1">
      <alignment horizontal="left" vertical="center" wrapText="1"/>
    </xf>
    <xf numFmtId="0" fontId="25" fillId="0" borderId="0" xfId="0" applyFont="1" applyBorder="1" applyAlignment="1">
      <alignment horizontal="center" vertical="center" wrapText="1"/>
    </xf>
    <xf numFmtId="0" fontId="38"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0" fillId="7" borderId="2" xfId="2" applyFill="1" applyBorder="1" applyAlignment="1">
      <alignment horizontal="center" vertical="center" wrapText="1"/>
    </xf>
    <xf numFmtId="0" fontId="9" fillId="4" borderId="2"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a:t>
            </a:r>
            <a:r>
              <a:rPr lang="en-US" baseline="0"/>
              <a:t> a Setiembre 2020</a:t>
            </a:r>
            <a:endParaRPr lang="en-US"/>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[1]presupuesto!$A$13</c:f>
              <c:strCache>
                <c:ptCount val="1"/>
                <c:pt idx="0">
                  <c:v>4.8 Ejecución Financiera (Generar gráfica)</c:v>
                </c:pt>
              </c:strCache>
            </c:strRef>
          </c:tx>
          <c:explosion val="25"/>
          <c:dLbls>
            <c:showLegendKey val="0"/>
            <c:showVal val="1"/>
            <c:showCatName val="0"/>
            <c:showSerName val="0"/>
            <c:showPercent val="0"/>
            <c:showBubbleSize val="0"/>
            <c:showLeaderLines val="1"/>
          </c:dLbls>
          <c:cat>
            <c:strRef>
              <c:f>[1]presupuesto!$D$14:$F$14</c:f>
              <c:strCache>
                <c:ptCount val="3"/>
                <c:pt idx="0">
                  <c:v>Presupuestado</c:v>
                </c:pt>
                <c:pt idx="1">
                  <c:v>Ejecutado</c:v>
                </c:pt>
                <c:pt idx="2">
                  <c:v>Saldos</c:v>
                </c:pt>
              </c:strCache>
            </c:strRef>
          </c:cat>
          <c:val>
            <c:numRef>
              <c:f>[1]presupuesto!$D$49:$F$49</c:f>
              <c:numCache>
                <c:formatCode>General</c:formatCode>
                <c:ptCount val="3"/>
                <c:pt idx="0">
                  <c:v>72882409137</c:v>
                </c:pt>
                <c:pt idx="1">
                  <c:v>43953922007</c:v>
                </c:pt>
                <c:pt idx="2">
                  <c:v>28928487130</c:v>
                </c:pt>
              </c:numCache>
            </c:numRef>
          </c:val>
        </c:ser>
        <c:dLbls>
          <c:showLegendKey val="0"/>
          <c:showVal val="0"/>
          <c:showCatName val="0"/>
          <c:showSerName val="0"/>
          <c:showPercent val="0"/>
          <c:showBubbleSize val="0"/>
          <c:showLeaderLines val="1"/>
        </c:dLbls>
      </c:pie3DChart>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228600</xdr:colOff>
      <xdr:row>4</xdr:row>
      <xdr:rowOff>183173</xdr:rowOff>
    </xdr:to>
    <xdr:pic>
      <xdr:nvPicPr>
        <xdr:cNvPr id="2" name="0 Imagen" descr="logos nuevos encabezado.png"/>
        <xdr:cNvPicPr/>
      </xdr:nvPicPr>
      <xdr:blipFill>
        <a:blip xmlns:r="http://schemas.openxmlformats.org/officeDocument/2006/relationships" r:embed="rId1" cstate="print"/>
        <a:stretch>
          <a:fillRect/>
        </a:stretch>
      </xdr:blipFill>
      <xdr:spPr>
        <a:xfrm>
          <a:off x="0" y="0"/>
          <a:ext cx="8439150" cy="945173"/>
        </a:xfrm>
        <a:prstGeom prst="rect">
          <a:avLst/>
        </a:prstGeom>
      </xdr:spPr>
    </xdr:pic>
    <xdr:clientData/>
  </xdr:twoCellAnchor>
  <xdr:twoCellAnchor>
    <xdr:from>
      <xdr:col>1</xdr:col>
      <xdr:colOff>352425</xdr:colOff>
      <xdr:row>259</xdr:row>
      <xdr:rowOff>133350</xdr:rowOff>
    </xdr:from>
    <xdr:to>
      <xdr:col>4</xdr:col>
      <xdr:colOff>1404504</xdr:colOff>
      <xdr:row>278</xdr:row>
      <xdr:rowOff>97848</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ciones%20Mensuales/Anticorrupcion/Administracion/Setiembre/SETIEMBRE%20WEB/Informe%20Plataforma%20Rendicion%20de%20Cuentas%20%20Setiemb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s>
    <sheetDataSet>
      <sheetData sheetId="0">
        <row r="13">
          <cell r="A13" t="str">
            <v>4.8 Ejecución Financiera (Generar gráfica)</v>
          </cell>
        </row>
        <row r="14">
          <cell r="D14" t="str">
            <v>Presupuestado</v>
          </cell>
          <cell r="E14" t="str">
            <v>Ejecutado</v>
          </cell>
          <cell r="F14" t="str">
            <v>Saldos</v>
          </cell>
        </row>
        <row r="49">
          <cell r="D49">
            <v>72882409137</v>
          </cell>
          <cell r="E49">
            <v>43953922007</v>
          </cell>
          <cell r="F49">
            <v>28928487130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enuncias.gov.py/ssps/" TargetMode="External"/><Relationship Id="rId21" Type="http://schemas.openxmlformats.org/officeDocument/2006/relationships/hyperlink" Target="http://www.denuncias.gov.py/ssps/" TargetMode="External"/><Relationship Id="rId42" Type="http://schemas.openxmlformats.org/officeDocument/2006/relationships/hyperlink" Target="http://www.denuncias.gov.py/ssps/" TargetMode="External"/><Relationship Id="rId63" Type="http://schemas.openxmlformats.org/officeDocument/2006/relationships/hyperlink" Target="http://www.denuncias.gov.py/ssps/" TargetMode="External"/><Relationship Id="rId84" Type="http://schemas.openxmlformats.org/officeDocument/2006/relationships/hyperlink" Target="http://www.denuncias.gov.py/ssps/" TargetMode="External"/><Relationship Id="rId138" Type="http://schemas.openxmlformats.org/officeDocument/2006/relationships/hyperlink" Target="http://www.denuncias.gov.py/ssps/" TargetMode="External"/><Relationship Id="rId159" Type="http://schemas.openxmlformats.org/officeDocument/2006/relationships/hyperlink" Target="http://www.denuncias.gov.py/ssps/" TargetMode="External"/><Relationship Id="rId170" Type="http://schemas.openxmlformats.org/officeDocument/2006/relationships/hyperlink" Target="http://www.denuncias.gov.py/ssps/" TargetMode="External"/><Relationship Id="rId191" Type="http://schemas.openxmlformats.org/officeDocument/2006/relationships/hyperlink" Target="https://www.contrataciones.gov.py/buscador/licitaciones.html" TargetMode="External"/><Relationship Id="rId205" Type="http://schemas.openxmlformats.org/officeDocument/2006/relationships/hyperlink" Target="https://www.contrataciones.gov.py/buscador/licitaciones.html" TargetMode="External"/><Relationship Id="rId226" Type="http://schemas.openxmlformats.org/officeDocument/2006/relationships/hyperlink" Target="https://www.contrataciones.gov.py/buscador/licitaciones.html" TargetMode="External"/><Relationship Id="rId247" Type="http://schemas.openxmlformats.org/officeDocument/2006/relationships/hyperlink" Target="https://www.contrataciones.gov.py/buscador/licitaciones.html" TargetMode="External"/><Relationship Id="rId107" Type="http://schemas.openxmlformats.org/officeDocument/2006/relationships/hyperlink" Target="http://www.denuncias.gov.py/ssps/" TargetMode="External"/><Relationship Id="rId11" Type="http://schemas.openxmlformats.org/officeDocument/2006/relationships/hyperlink" Target="https://www.sen.gov.py/index.php/transparencia/informacion-publica" TargetMode="External"/><Relationship Id="rId32" Type="http://schemas.openxmlformats.org/officeDocument/2006/relationships/hyperlink" Target="http://www.denuncias.gov.py/ssps/" TargetMode="External"/><Relationship Id="rId53" Type="http://schemas.openxmlformats.org/officeDocument/2006/relationships/hyperlink" Target="http://www.denuncias.gov.py/ssps/" TargetMode="External"/><Relationship Id="rId74" Type="http://schemas.openxmlformats.org/officeDocument/2006/relationships/hyperlink" Target="http://www.denuncias.gov.py/ssps/" TargetMode="External"/><Relationship Id="rId128" Type="http://schemas.openxmlformats.org/officeDocument/2006/relationships/hyperlink" Target="http://www.denuncias.gov.py/ssps/" TargetMode="External"/><Relationship Id="rId149" Type="http://schemas.openxmlformats.org/officeDocument/2006/relationships/hyperlink" Target="http://www.denuncias.gov.py/ssps/" TargetMode="External"/><Relationship Id="rId5" Type="http://schemas.openxmlformats.org/officeDocument/2006/relationships/hyperlink" Target="https://drive.google.com/file/d/1TQ0l3VnNBgyp9Fg8pO2QxKbkEt531NNg/view" TargetMode="External"/><Relationship Id="rId95" Type="http://schemas.openxmlformats.org/officeDocument/2006/relationships/hyperlink" Target="http://www.denuncias.gov.py/ssps/" TargetMode="External"/><Relationship Id="rId160" Type="http://schemas.openxmlformats.org/officeDocument/2006/relationships/hyperlink" Target="http://www.denuncias.gov.py/ssps/" TargetMode="External"/><Relationship Id="rId181" Type="http://schemas.openxmlformats.org/officeDocument/2006/relationships/hyperlink" Target="https://www.contrataciones.gov.py/buscador/licitaciones.html" TargetMode="External"/><Relationship Id="rId216" Type="http://schemas.openxmlformats.org/officeDocument/2006/relationships/hyperlink" Target="https://www.contrataciones.gov.py/buscador/licitaciones.html" TargetMode="External"/><Relationship Id="rId237" Type="http://schemas.openxmlformats.org/officeDocument/2006/relationships/hyperlink" Target="https://www.contrataciones.gov.py/buscador/licitaciones.html" TargetMode="External"/><Relationship Id="rId22" Type="http://schemas.openxmlformats.org/officeDocument/2006/relationships/hyperlink" Target="http://www.denuncias.gov.py/ssps/" TargetMode="External"/><Relationship Id="rId43" Type="http://schemas.openxmlformats.org/officeDocument/2006/relationships/hyperlink" Target="http://www.denuncias.gov.py/ssps/" TargetMode="External"/><Relationship Id="rId64" Type="http://schemas.openxmlformats.org/officeDocument/2006/relationships/hyperlink" Target="http://www.denuncias.gov.py/ssps/" TargetMode="External"/><Relationship Id="rId118" Type="http://schemas.openxmlformats.org/officeDocument/2006/relationships/hyperlink" Target="http://www.denuncias.gov.py/ssps/" TargetMode="External"/><Relationship Id="rId139" Type="http://schemas.openxmlformats.org/officeDocument/2006/relationships/hyperlink" Target="http://www.denuncias.gov.py/ssps/" TargetMode="External"/><Relationship Id="rId85" Type="http://schemas.openxmlformats.org/officeDocument/2006/relationships/hyperlink" Target="http://www.denuncias.gov.py/ssps/" TargetMode="External"/><Relationship Id="rId150" Type="http://schemas.openxmlformats.org/officeDocument/2006/relationships/hyperlink" Target="http://www.denuncias.gov.py/ssps/" TargetMode="External"/><Relationship Id="rId171" Type="http://schemas.openxmlformats.org/officeDocument/2006/relationships/hyperlink" Target="http://www.denuncias.gov.py/ssps/" TargetMode="External"/><Relationship Id="rId192" Type="http://schemas.openxmlformats.org/officeDocument/2006/relationships/hyperlink" Target="https://www.contrataciones.gov.py/buscador/licitaciones.html" TargetMode="External"/><Relationship Id="rId206" Type="http://schemas.openxmlformats.org/officeDocument/2006/relationships/hyperlink" Target="https://www.contrataciones.gov.py/buscador/licitaciones.html" TargetMode="External"/><Relationship Id="rId227" Type="http://schemas.openxmlformats.org/officeDocument/2006/relationships/hyperlink" Target="https://www.contrataciones.gov.py/buscador/licitaciones.html" TargetMode="External"/><Relationship Id="rId248" Type="http://schemas.openxmlformats.org/officeDocument/2006/relationships/hyperlink" Target="https://www.contrataciones.gov.py/buscador/licitaciones.html" TargetMode="External"/><Relationship Id="rId12" Type="http://schemas.openxmlformats.org/officeDocument/2006/relationships/hyperlink" Target="https://bit.ly/panel-transparencia-senacpy" TargetMode="External"/><Relationship Id="rId33" Type="http://schemas.openxmlformats.org/officeDocument/2006/relationships/hyperlink" Target="http://www.denuncias.gov.py/ssps/" TargetMode="External"/><Relationship Id="rId108" Type="http://schemas.openxmlformats.org/officeDocument/2006/relationships/hyperlink" Target="http://www.denuncias.gov.py/ssps/" TargetMode="External"/><Relationship Id="rId129" Type="http://schemas.openxmlformats.org/officeDocument/2006/relationships/hyperlink" Target="http://www.denuncias.gov.py/ssps/" TargetMode="External"/><Relationship Id="rId54" Type="http://schemas.openxmlformats.org/officeDocument/2006/relationships/hyperlink" Target="http://www.denuncias.gov.py/ssps/" TargetMode="External"/><Relationship Id="rId70" Type="http://schemas.openxmlformats.org/officeDocument/2006/relationships/hyperlink" Target="http://www.denuncias.gov.py/ssps/" TargetMode="External"/><Relationship Id="rId75" Type="http://schemas.openxmlformats.org/officeDocument/2006/relationships/hyperlink" Target="http://www.denuncias.gov.py/ssps/" TargetMode="External"/><Relationship Id="rId91" Type="http://schemas.openxmlformats.org/officeDocument/2006/relationships/hyperlink" Target="http://www.denuncias.gov.py/ssps/" TargetMode="External"/><Relationship Id="rId96" Type="http://schemas.openxmlformats.org/officeDocument/2006/relationships/hyperlink" Target="http://www.denuncias.gov.py/ssps/" TargetMode="External"/><Relationship Id="rId140" Type="http://schemas.openxmlformats.org/officeDocument/2006/relationships/hyperlink" Target="http://www.denuncias.gov.py/ssps/" TargetMode="External"/><Relationship Id="rId145" Type="http://schemas.openxmlformats.org/officeDocument/2006/relationships/hyperlink" Target="http://www.denuncias.gov.py/ssps/" TargetMode="External"/><Relationship Id="rId161" Type="http://schemas.openxmlformats.org/officeDocument/2006/relationships/hyperlink" Target="http://www.denuncias.gov.py/ssps/" TargetMode="External"/><Relationship Id="rId166" Type="http://schemas.openxmlformats.org/officeDocument/2006/relationships/hyperlink" Target="http://www.denuncias.gov.py/ssps/" TargetMode="External"/><Relationship Id="rId182" Type="http://schemas.openxmlformats.org/officeDocument/2006/relationships/hyperlink" Target="https://www.contrataciones.gov.py/buscador/licitaciones.html" TargetMode="External"/><Relationship Id="rId187" Type="http://schemas.openxmlformats.org/officeDocument/2006/relationships/hyperlink" Target="https://www.contrataciones.gov.py/buscador/licitaciones.html" TargetMode="External"/><Relationship Id="rId217" Type="http://schemas.openxmlformats.org/officeDocument/2006/relationships/hyperlink" Target="https://www.contrataciones.gov.py/buscador/licitaciones.html" TargetMode="External"/><Relationship Id="rId1" Type="http://schemas.openxmlformats.org/officeDocument/2006/relationships/hyperlink" Target="https://www.sen.gov.py/application/files/8015/9188/4586/Politica_Nacional_de_Gestion_y_Reduccion_de_Riesgos__2018.pdf" TargetMode="External"/><Relationship Id="rId6" Type="http://schemas.openxmlformats.org/officeDocument/2006/relationships/hyperlink" Target="https://www.sen.gov.py/index.php/transparencia/5189/detalles/view_express_entity/5" TargetMode="External"/><Relationship Id="rId212" Type="http://schemas.openxmlformats.org/officeDocument/2006/relationships/hyperlink" Target="https://www.contrataciones.gov.py/buscador/licitaciones.html" TargetMode="External"/><Relationship Id="rId233" Type="http://schemas.openxmlformats.org/officeDocument/2006/relationships/hyperlink" Target="https://www.contrataciones.gov.py/buscador/licitaciones.html" TargetMode="External"/><Relationship Id="rId238" Type="http://schemas.openxmlformats.org/officeDocument/2006/relationships/hyperlink" Target="https://www.contrataciones.gov.py/buscador/licitaciones.html" TargetMode="External"/><Relationship Id="rId254" Type="http://schemas.openxmlformats.org/officeDocument/2006/relationships/hyperlink" Target="https://www.contrataciones.gov.py/buscador/licitaciones.html" TargetMode="External"/><Relationship Id="rId23" Type="http://schemas.openxmlformats.org/officeDocument/2006/relationships/hyperlink" Target="http://www.denuncias.gov.py/ssps/" TargetMode="External"/><Relationship Id="rId28" Type="http://schemas.openxmlformats.org/officeDocument/2006/relationships/hyperlink" Target="http://www.denuncias.gov.py/ssps/" TargetMode="External"/><Relationship Id="rId49" Type="http://schemas.openxmlformats.org/officeDocument/2006/relationships/hyperlink" Target="http://www.denuncias.gov.py/ssps/" TargetMode="External"/><Relationship Id="rId114" Type="http://schemas.openxmlformats.org/officeDocument/2006/relationships/hyperlink" Target="http://www.denuncias.gov.py/ssps/" TargetMode="External"/><Relationship Id="rId119" Type="http://schemas.openxmlformats.org/officeDocument/2006/relationships/hyperlink" Target="http://www.denuncias.gov.py/ssps/" TargetMode="External"/><Relationship Id="rId44" Type="http://schemas.openxmlformats.org/officeDocument/2006/relationships/hyperlink" Target="http://www.denuncias.gov.py/ssps/" TargetMode="External"/><Relationship Id="rId60" Type="http://schemas.openxmlformats.org/officeDocument/2006/relationships/hyperlink" Target="http://www.denuncias.gov.py/ssps/" TargetMode="External"/><Relationship Id="rId65" Type="http://schemas.openxmlformats.org/officeDocument/2006/relationships/hyperlink" Target="http://www.denuncias.gov.py/ssps/" TargetMode="External"/><Relationship Id="rId81" Type="http://schemas.openxmlformats.org/officeDocument/2006/relationships/hyperlink" Target="http://www.denuncias.gov.py/ssps/" TargetMode="External"/><Relationship Id="rId86" Type="http://schemas.openxmlformats.org/officeDocument/2006/relationships/hyperlink" Target="http://www.denuncias.gov.py/ssps/" TargetMode="External"/><Relationship Id="rId130" Type="http://schemas.openxmlformats.org/officeDocument/2006/relationships/hyperlink" Target="http://www.denuncias.gov.py/ssps/" TargetMode="External"/><Relationship Id="rId135" Type="http://schemas.openxmlformats.org/officeDocument/2006/relationships/hyperlink" Target="http://www.denuncias.gov.py/ssps/" TargetMode="External"/><Relationship Id="rId151" Type="http://schemas.openxmlformats.org/officeDocument/2006/relationships/hyperlink" Target="http://www.denuncias.gov.py/ssps/" TargetMode="External"/><Relationship Id="rId156" Type="http://schemas.openxmlformats.org/officeDocument/2006/relationships/hyperlink" Target="http://www.denuncias.gov.py/ssps/" TargetMode="External"/><Relationship Id="rId177" Type="http://schemas.openxmlformats.org/officeDocument/2006/relationships/hyperlink" Target="https://drive.google.com/file/d/1TQ0l3VnNBgyp9Fg8pO2QxKbkEt531NNg/view" TargetMode="External"/><Relationship Id="rId198" Type="http://schemas.openxmlformats.org/officeDocument/2006/relationships/hyperlink" Target="https://www.contrataciones.gov.py/buscador/licitaciones.html" TargetMode="External"/><Relationship Id="rId172" Type="http://schemas.openxmlformats.org/officeDocument/2006/relationships/hyperlink" Target="https://bit.ly/panel-transparencia-senacpy" TargetMode="External"/><Relationship Id="rId193" Type="http://schemas.openxmlformats.org/officeDocument/2006/relationships/hyperlink" Target="https://www.contrataciones.gov.py/buscador/licitaciones.html" TargetMode="External"/><Relationship Id="rId202" Type="http://schemas.openxmlformats.org/officeDocument/2006/relationships/hyperlink" Target="https://www.contrataciones.gov.py/buscador/licitaciones.html" TargetMode="External"/><Relationship Id="rId207" Type="http://schemas.openxmlformats.org/officeDocument/2006/relationships/hyperlink" Target="https://www.contrataciones.gov.py/buscador/licitaciones.html" TargetMode="External"/><Relationship Id="rId223" Type="http://schemas.openxmlformats.org/officeDocument/2006/relationships/hyperlink" Target="https://www.contrataciones.gov.py/buscador/licitaciones.html" TargetMode="External"/><Relationship Id="rId228" Type="http://schemas.openxmlformats.org/officeDocument/2006/relationships/hyperlink" Target="https://www.contrataciones.gov.py/buscador/licitaciones.html" TargetMode="External"/><Relationship Id="rId244" Type="http://schemas.openxmlformats.org/officeDocument/2006/relationships/hyperlink" Target="https://www.contrataciones.gov.py/buscador/licitaciones.html" TargetMode="External"/><Relationship Id="rId249" Type="http://schemas.openxmlformats.org/officeDocument/2006/relationships/hyperlink" Target="https://www.contrataciones.gov.py/buscador/licitaciones.html" TargetMode="External"/><Relationship Id="rId13" Type="http://schemas.openxmlformats.org/officeDocument/2006/relationships/hyperlink" Target="https://bit.ly/panel-transparencia-senacpy" TargetMode="External"/><Relationship Id="rId18" Type="http://schemas.openxmlformats.org/officeDocument/2006/relationships/hyperlink" Target="http://www.denuncias.gov.py/ssps/" TargetMode="External"/><Relationship Id="rId39" Type="http://schemas.openxmlformats.org/officeDocument/2006/relationships/hyperlink" Target="http://www.denuncias.gov.py/ssps/" TargetMode="External"/><Relationship Id="rId109" Type="http://schemas.openxmlformats.org/officeDocument/2006/relationships/hyperlink" Target="http://www.denuncias.gov.py/ssps/" TargetMode="External"/><Relationship Id="rId34" Type="http://schemas.openxmlformats.org/officeDocument/2006/relationships/hyperlink" Target="http://www.denuncias.gov.py/ssps/" TargetMode="External"/><Relationship Id="rId50" Type="http://schemas.openxmlformats.org/officeDocument/2006/relationships/hyperlink" Target="http://www.denuncias.gov.py/ssps/" TargetMode="External"/><Relationship Id="rId55" Type="http://schemas.openxmlformats.org/officeDocument/2006/relationships/hyperlink" Target="http://www.denuncias.gov.py/ssps/" TargetMode="External"/><Relationship Id="rId76" Type="http://schemas.openxmlformats.org/officeDocument/2006/relationships/hyperlink" Target="http://www.denuncias.gov.py/ssps/" TargetMode="External"/><Relationship Id="rId97" Type="http://schemas.openxmlformats.org/officeDocument/2006/relationships/hyperlink" Target="http://www.denuncias.gov.py/ssps/" TargetMode="External"/><Relationship Id="rId104" Type="http://schemas.openxmlformats.org/officeDocument/2006/relationships/hyperlink" Target="http://www.denuncias.gov.py/ssps/" TargetMode="External"/><Relationship Id="rId120" Type="http://schemas.openxmlformats.org/officeDocument/2006/relationships/hyperlink" Target="http://www.denuncias.gov.py/ssps/" TargetMode="External"/><Relationship Id="rId125" Type="http://schemas.openxmlformats.org/officeDocument/2006/relationships/hyperlink" Target="http://www.denuncias.gov.py/ssps/" TargetMode="External"/><Relationship Id="rId141" Type="http://schemas.openxmlformats.org/officeDocument/2006/relationships/hyperlink" Target="http://www.denuncias.gov.py/ssps/" TargetMode="External"/><Relationship Id="rId146" Type="http://schemas.openxmlformats.org/officeDocument/2006/relationships/hyperlink" Target="http://www.denuncias.gov.py/ssps/" TargetMode="External"/><Relationship Id="rId167" Type="http://schemas.openxmlformats.org/officeDocument/2006/relationships/hyperlink" Target="http://www.denuncias.gov.py/ssps/" TargetMode="External"/><Relationship Id="rId188" Type="http://schemas.openxmlformats.org/officeDocument/2006/relationships/hyperlink" Target="https://www.contrataciones.gov.py/buscador/licitaciones.html" TargetMode="External"/><Relationship Id="rId7" Type="http://schemas.openxmlformats.org/officeDocument/2006/relationships/hyperlink" Target="https://es-la.facebook.com/SecretariadeEmergenciaNacionalParaguay/" TargetMode="External"/><Relationship Id="rId71" Type="http://schemas.openxmlformats.org/officeDocument/2006/relationships/hyperlink" Target="http://www.denuncias.gov.py/ssps/" TargetMode="External"/><Relationship Id="rId92" Type="http://schemas.openxmlformats.org/officeDocument/2006/relationships/hyperlink" Target="http://www.denuncias.gov.py/ssps/" TargetMode="External"/><Relationship Id="rId162" Type="http://schemas.openxmlformats.org/officeDocument/2006/relationships/hyperlink" Target="http://www.denuncias.gov.py/ssps/" TargetMode="External"/><Relationship Id="rId183" Type="http://schemas.openxmlformats.org/officeDocument/2006/relationships/hyperlink" Target="https://www.contrataciones.gov.py/buscador/licitaciones.html" TargetMode="External"/><Relationship Id="rId213" Type="http://schemas.openxmlformats.org/officeDocument/2006/relationships/hyperlink" Target="https://www.contrataciones.gov.py/buscador/licitaciones.html" TargetMode="External"/><Relationship Id="rId218" Type="http://schemas.openxmlformats.org/officeDocument/2006/relationships/hyperlink" Target="https://www.contrataciones.gov.py/buscador/licitaciones.html" TargetMode="External"/><Relationship Id="rId234" Type="http://schemas.openxmlformats.org/officeDocument/2006/relationships/hyperlink" Target="https://www.contrataciones.gov.py/buscador/licitaciones.html" TargetMode="External"/><Relationship Id="rId239" Type="http://schemas.openxmlformats.org/officeDocument/2006/relationships/hyperlink" Target="https://www.contrataciones.gov.py/buscador/licitaciones.html" TargetMode="External"/><Relationship Id="rId2" Type="http://schemas.openxmlformats.org/officeDocument/2006/relationships/hyperlink" Target="https://www.sen.gov.py/application/files/8015/9188/4586/Politica_Nacional_de_Gestion_y_Reduccion_de_Riesgos__2018.pdf" TargetMode="External"/><Relationship Id="rId29" Type="http://schemas.openxmlformats.org/officeDocument/2006/relationships/hyperlink" Target="http://www.denuncias.gov.py/ssps/" TargetMode="External"/><Relationship Id="rId250" Type="http://schemas.openxmlformats.org/officeDocument/2006/relationships/hyperlink" Target="https://www.contrataciones.gov.py/buscador/licitaciones.html" TargetMode="External"/><Relationship Id="rId255" Type="http://schemas.openxmlformats.org/officeDocument/2006/relationships/hyperlink" Target="https://informacionpublica.paraguay.gov.py/portal/" TargetMode="External"/><Relationship Id="rId24" Type="http://schemas.openxmlformats.org/officeDocument/2006/relationships/hyperlink" Target="http://www.denuncias.gov.py/ssps/" TargetMode="External"/><Relationship Id="rId40" Type="http://schemas.openxmlformats.org/officeDocument/2006/relationships/hyperlink" Target="http://www.denuncias.gov.py/ssps/" TargetMode="External"/><Relationship Id="rId45" Type="http://schemas.openxmlformats.org/officeDocument/2006/relationships/hyperlink" Target="http://www.denuncias.gov.py/ssps/" TargetMode="External"/><Relationship Id="rId66" Type="http://schemas.openxmlformats.org/officeDocument/2006/relationships/hyperlink" Target="http://www.denuncias.gov.py/ssps/" TargetMode="External"/><Relationship Id="rId87" Type="http://schemas.openxmlformats.org/officeDocument/2006/relationships/hyperlink" Target="http://www.denuncias.gov.py/ssps/" TargetMode="External"/><Relationship Id="rId110" Type="http://schemas.openxmlformats.org/officeDocument/2006/relationships/hyperlink" Target="http://www.denuncias.gov.py/ssps/" TargetMode="External"/><Relationship Id="rId115" Type="http://schemas.openxmlformats.org/officeDocument/2006/relationships/hyperlink" Target="http://www.denuncias.gov.py/ssps/" TargetMode="External"/><Relationship Id="rId131" Type="http://schemas.openxmlformats.org/officeDocument/2006/relationships/hyperlink" Target="http://www.denuncias.gov.py/ssps/" TargetMode="External"/><Relationship Id="rId136" Type="http://schemas.openxmlformats.org/officeDocument/2006/relationships/hyperlink" Target="http://www.denuncias.gov.py/ssps/" TargetMode="External"/><Relationship Id="rId157" Type="http://schemas.openxmlformats.org/officeDocument/2006/relationships/hyperlink" Target="http://www.denuncias.gov.py/ssps/" TargetMode="External"/><Relationship Id="rId178" Type="http://schemas.openxmlformats.org/officeDocument/2006/relationships/hyperlink" Target="https://www.contrataciones.gov.py/buscador/licitaciones.html" TargetMode="External"/><Relationship Id="rId61" Type="http://schemas.openxmlformats.org/officeDocument/2006/relationships/hyperlink" Target="http://www.denuncias.gov.py/ssps/" TargetMode="External"/><Relationship Id="rId82" Type="http://schemas.openxmlformats.org/officeDocument/2006/relationships/hyperlink" Target="http://www.denuncias.gov.py/ssps/" TargetMode="External"/><Relationship Id="rId152" Type="http://schemas.openxmlformats.org/officeDocument/2006/relationships/hyperlink" Target="http://www.denuncias.gov.py/ssps/" TargetMode="External"/><Relationship Id="rId173" Type="http://schemas.openxmlformats.org/officeDocument/2006/relationships/hyperlink" Target="http://www.denuncias.gov.py/ssps/" TargetMode="External"/><Relationship Id="rId194" Type="http://schemas.openxmlformats.org/officeDocument/2006/relationships/hyperlink" Target="https://www.contrataciones.gov.py/buscador/licitaciones.html" TargetMode="External"/><Relationship Id="rId199" Type="http://schemas.openxmlformats.org/officeDocument/2006/relationships/hyperlink" Target="https://www.contrataciones.gov.py/buscador/licitaciones.html" TargetMode="External"/><Relationship Id="rId203" Type="http://schemas.openxmlformats.org/officeDocument/2006/relationships/hyperlink" Target="https://www.contrataciones.gov.py/buscador/licitaciones.html" TargetMode="External"/><Relationship Id="rId208" Type="http://schemas.openxmlformats.org/officeDocument/2006/relationships/hyperlink" Target="https://www.contrataciones.gov.py/buscador/licitaciones.html" TargetMode="External"/><Relationship Id="rId229" Type="http://schemas.openxmlformats.org/officeDocument/2006/relationships/hyperlink" Target="https://www.contrataciones.gov.py/buscador/licitaciones.html" TargetMode="External"/><Relationship Id="rId19" Type="http://schemas.openxmlformats.org/officeDocument/2006/relationships/hyperlink" Target="http://www.denuncias.gov.py/ssps/" TargetMode="External"/><Relationship Id="rId224" Type="http://schemas.openxmlformats.org/officeDocument/2006/relationships/hyperlink" Target="https://www.contrataciones.gov.py/buscador/licitaciones.html" TargetMode="External"/><Relationship Id="rId240" Type="http://schemas.openxmlformats.org/officeDocument/2006/relationships/hyperlink" Target="https://www.contrataciones.gov.py/buscador/licitaciones.html" TargetMode="External"/><Relationship Id="rId245" Type="http://schemas.openxmlformats.org/officeDocument/2006/relationships/hyperlink" Target="https://www.contrataciones.gov.py/buscador/licitaciones.html" TargetMode="External"/><Relationship Id="rId14" Type="http://schemas.openxmlformats.org/officeDocument/2006/relationships/hyperlink" Target="https://bit.ly/panel-transparencia-senacpy" TargetMode="External"/><Relationship Id="rId30" Type="http://schemas.openxmlformats.org/officeDocument/2006/relationships/hyperlink" Target="http://www.denuncias.gov.py/ssps/" TargetMode="External"/><Relationship Id="rId35" Type="http://schemas.openxmlformats.org/officeDocument/2006/relationships/hyperlink" Target="http://www.denuncias.gov.py/ssps/" TargetMode="External"/><Relationship Id="rId56" Type="http://schemas.openxmlformats.org/officeDocument/2006/relationships/hyperlink" Target="http://www.denuncias.gov.py/ssps/" TargetMode="External"/><Relationship Id="rId77" Type="http://schemas.openxmlformats.org/officeDocument/2006/relationships/hyperlink" Target="http://www.denuncias.gov.py/ssps/" TargetMode="External"/><Relationship Id="rId100" Type="http://schemas.openxmlformats.org/officeDocument/2006/relationships/hyperlink" Target="http://www.denuncias.gov.py/ssps/" TargetMode="External"/><Relationship Id="rId105" Type="http://schemas.openxmlformats.org/officeDocument/2006/relationships/hyperlink" Target="http://www.denuncias.gov.py/ssps/" TargetMode="External"/><Relationship Id="rId126" Type="http://schemas.openxmlformats.org/officeDocument/2006/relationships/hyperlink" Target="http://www.denuncias.gov.py/ssps/" TargetMode="External"/><Relationship Id="rId147" Type="http://schemas.openxmlformats.org/officeDocument/2006/relationships/hyperlink" Target="http://www.denuncias.gov.py/ssps/" TargetMode="External"/><Relationship Id="rId168" Type="http://schemas.openxmlformats.org/officeDocument/2006/relationships/hyperlink" Target="http://www.denuncias.gov.py/ssps/" TargetMode="External"/><Relationship Id="rId8" Type="http://schemas.openxmlformats.org/officeDocument/2006/relationships/hyperlink" Target="https://twitter.com/senparaguay" TargetMode="External"/><Relationship Id="rId51" Type="http://schemas.openxmlformats.org/officeDocument/2006/relationships/hyperlink" Target="http://www.denuncias.gov.py/ssps/" TargetMode="External"/><Relationship Id="rId72" Type="http://schemas.openxmlformats.org/officeDocument/2006/relationships/hyperlink" Target="http://www.denuncias.gov.py/ssps/" TargetMode="External"/><Relationship Id="rId93" Type="http://schemas.openxmlformats.org/officeDocument/2006/relationships/hyperlink" Target="http://www.denuncias.gov.py/ssps/" TargetMode="External"/><Relationship Id="rId98" Type="http://schemas.openxmlformats.org/officeDocument/2006/relationships/hyperlink" Target="http://www.denuncias.gov.py/ssps/" TargetMode="External"/><Relationship Id="rId121" Type="http://schemas.openxmlformats.org/officeDocument/2006/relationships/hyperlink" Target="http://www.denuncias.gov.py/ssps/" TargetMode="External"/><Relationship Id="rId142" Type="http://schemas.openxmlformats.org/officeDocument/2006/relationships/hyperlink" Target="http://www.denuncias.gov.py/ssps/" TargetMode="External"/><Relationship Id="rId163" Type="http://schemas.openxmlformats.org/officeDocument/2006/relationships/hyperlink" Target="http://www.denuncias.gov.py/ssps/" TargetMode="External"/><Relationship Id="rId184" Type="http://schemas.openxmlformats.org/officeDocument/2006/relationships/hyperlink" Target="https://www.contrataciones.gov.py/buscador/licitaciones.html" TargetMode="External"/><Relationship Id="rId189" Type="http://schemas.openxmlformats.org/officeDocument/2006/relationships/hyperlink" Target="https://www.contrataciones.gov.py/buscador/licitaciones.html" TargetMode="External"/><Relationship Id="rId219" Type="http://schemas.openxmlformats.org/officeDocument/2006/relationships/hyperlink" Target="https://www.contrataciones.gov.py/buscador/licitaciones.html" TargetMode="External"/><Relationship Id="rId3" Type="http://schemas.openxmlformats.org/officeDocument/2006/relationships/hyperlink" Target="https://bit.ly/panel-transparencia-senacpy" TargetMode="External"/><Relationship Id="rId214" Type="http://schemas.openxmlformats.org/officeDocument/2006/relationships/hyperlink" Target="https://www.contrataciones.gov.py/buscador/licitaciones.html" TargetMode="External"/><Relationship Id="rId230" Type="http://schemas.openxmlformats.org/officeDocument/2006/relationships/hyperlink" Target="https://www.contrataciones.gov.py/buscador/licitaciones.html" TargetMode="External"/><Relationship Id="rId235" Type="http://schemas.openxmlformats.org/officeDocument/2006/relationships/hyperlink" Target="https://www.contrataciones.gov.py/buscador/licitaciones.html" TargetMode="External"/><Relationship Id="rId251" Type="http://schemas.openxmlformats.org/officeDocument/2006/relationships/hyperlink" Target="https://www.contrataciones.gov.py/buscador/licitaciones.html" TargetMode="External"/><Relationship Id="rId256" Type="http://schemas.openxmlformats.org/officeDocument/2006/relationships/printerSettings" Target="../printerSettings/printerSettings1.bin"/><Relationship Id="rId25" Type="http://schemas.openxmlformats.org/officeDocument/2006/relationships/hyperlink" Target="http://www.denuncias.gov.py/ssps/" TargetMode="External"/><Relationship Id="rId46" Type="http://schemas.openxmlformats.org/officeDocument/2006/relationships/hyperlink" Target="http://www.denuncias.gov.py/ssps/" TargetMode="External"/><Relationship Id="rId67" Type="http://schemas.openxmlformats.org/officeDocument/2006/relationships/hyperlink" Target="http://www.denuncias.gov.py/ssps/" TargetMode="External"/><Relationship Id="rId116" Type="http://schemas.openxmlformats.org/officeDocument/2006/relationships/hyperlink" Target="http://www.denuncias.gov.py/ssps/" TargetMode="External"/><Relationship Id="rId137" Type="http://schemas.openxmlformats.org/officeDocument/2006/relationships/hyperlink" Target="http://www.denuncias.gov.py/ssps/" TargetMode="External"/><Relationship Id="rId158" Type="http://schemas.openxmlformats.org/officeDocument/2006/relationships/hyperlink" Target="http://www.denuncias.gov.py/ssps/" TargetMode="External"/><Relationship Id="rId20" Type="http://schemas.openxmlformats.org/officeDocument/2006/relationships/hyperlink" Target="http://www.denuncias.gov.py/ssps/" TargetMode="External"/><Relationship Id="rId41" Type="http://schemas.openxmlformats.org/officeDocument/2006/relationships/hyperlink" Target="http://www.denuncias.gov.py/ssps/" TargetMode="External"/><Relationship Id="rId62" Type="http://schemas.openxmlformats.org/officeDocument/2006/relationships/hyperlink" Target="http://www.denuncias.gov.py/ssps/" TargetMode="External"/><Relationship Id="rId83" Type="http://schemas.openxmlformats.org/officeDocument/2006/relationships/hyperlink" Target="http://www.denuncias.gov.py/ssps/" TargetMode="External"/><Relationship Id="rId88" Type="http://schemas.openxmlformats.org/officeDocument/2006/relationships/hyperlink" Target="http://www.denuncias.gov.py/ssps/" TargetMode="External"/><Relationship Id="rId111" Type="http://schemas.openxmlformats.org/officeDocument/2006/relationships/hyperlink" Target="http://www.denuncias.gov.py/ssps/" TargetMode="External"/><Relationship Id="rId132" Type="http://schemas.openxmlformats.org/officeDocument/2006/relationships/hyperlink" Target="http://www.denuncias.gov.py/ssps/" TargetMode="External"/><Relationship Id="rId153" Type="http://schemas.openxmlformats.org/officeDocument/2006/relationships/hyperlink" Target="http://www.denuncias.gov.py/ssps/" TargetMode="External"/><Relationship Id="rId174" Type="http://schemas.openxmlformats.org/officeDocument/2006/relationships/hyperlink" Target="http://www.denuncias.gov.py/ssps/" TargetMode="External"/><Relationship Id="rId179" Type="http://schemas.openxmlformats.org/officeDocument/2006/relationships/hyperlink" Target="https://www.contrataciones.gov.py/buscador/licitaciones.html" TargetMode="External"/><Relationship Id="rId195" Type="http://schemas.openxmlformats.org/officeDocument/2006/relationships/hyperlink" Target="https://www.contrataciones.gov.py/buscador/licitaciones.html" TargetMode="External"/><Relationship Id="rId209" Type="http://schemas.openxmlformats.org/officeDocument/2006/relationships/hyperlink" Target="https://www.contrataciones.gov.py/buscador/licitaciones.html" TargetMode="External"/><Relationship Id="rId190" Type="http://schemas.openxmlformats.org/officeDocument/2006/relationships/hyperlink" Target="https://www.contrataciones.gov.py/buscador/licitaciones.html" TargetMode="External"/><Relationship Id="rId204" Type="http://schemas.openxmlformats.org/officeDocument/2006/relationships/hyperlink" Target="https://www.contrataciones.gov.py/buscador/licitaciones.html" TargetMode="External"/><Relationship Id="rId220" Type="http://schemas.openxmlformats.org/officeDocument/2006/relationships/hyperlink" Target="https://www.contrataciones.gov.py/buscador/licitaciones.html" TargetMode="External"/><Relationship Id="rId225" Type="http://schemas.openxmlformats.org/officeDocument/2006/relationships/hyperlink" Target="https://www.contrataciones.gov.py/buscador/licitaciones.html" TargetMode="External"/><Relationship Id="rId241" Type="http://schemas.openxmlformats.org/officeDocument/2006/relationships/hyperlink" Target="https://www.contrataciones.gov.py/buscador/licitaciones.html" TargetMode="External"/><Relationship Id="rId246" Type="http://schemas.openxmlformats.org/officeDocument/2006/relationships/hyperlink" Target="https://www.contrataciones.gov.py/buscador/licitaciones.html" TargetMode="External"/><Relationship Id="rId15" Type="http://schemas.openxmlformats.org/officeDocument/2006/relationships/hyperlink" Target="http://www.denuncias.gov.py/ssps/" TargetMode="External"/><Relationship Id="rId36" Type="http://schemas.openxmlformats.org/officeDocument/2006/relationships/hyperlink" Target="http://www.denuncias.gov.py/ssps/" TargetMode="External"/><Relationship Id="rId57" Type="http://schemas.openxmlformats.org/officeDocument/2006/relationships/hyperlink" Target="http://www.denuncias.gov.py/ssps/" TargetMode="External"/><Relationship Id="rId106" Type="http://schemas.openxmlformats.org/officeDocument/2006/relationships/hyperlink" Target="http://www.denuncias.gov.py/ssps/" TargetMode="External"/><Relationship Id="rId127" Type="http://schemas.openxmlformats.org/officeDocument/2006/relationships/hyperlink" Target="http://www.denuncias.gov.py/ssps/" TargetMode="External"/><Relationship Id="rId10" Type="http://schemas.openxmlformats.org/officeDocument/2006/relationships/hyperlink" Target="https://www.sen.gov.py/index.php/transparencia/denuncias" TargetMode="External"/><Relationship Id="rId31" Type="http://schemas.openxmlformats.org/officeDocument/2006/relationships/hyperlink" Target="http://www.denuncias.gov.py/ssps/" TargetMode="External"/><Relationship Id="rId52" Type="http://schemas.openxmlformats.org/officeDocument/2006/relationships/hyperlink" Target="http://www.denuncias.gov.py/ssps/" TargetMode="External"/><Relationship Id="rId73" Type="http://schemas.openxmlformats.org/officeDocument/2006/relationships/hyperlink" Target="http://www.denuncias.gov.py/ssps/" TargetMode="External"/><Relationship Id="rId78" Type="http://schemas.openxmlformats.org/officeDocument/2006/relationships/hyperlink" Target="http://www.denuncias.gov.py/ssps/" TargetMode="External"/><Relationship Id="rId94" Type="http://schemas.openxmlformats.org/officeDocument/2006/relationships/hyperlink" Target="http://www.denuncias.gov.py/ssps/" TargetMode="External"/><Relationship Id="rId99" Type="http://schemas.openxmlformats.org/officeDocument/2006/relationships/hyperlink" Target="http://www.denuncias.gov.py/ssps/" TargetMode="External"/><Relationship Id="rId101" Type="http://schemas.openxmlformats.org/officeDocument/2006/relationships/hyperlink" Target="http://www.denuncias.gov.py/ssps/" TargetMode="External"/><Relationship Id="rId122" Type="http://schemas.openxmlformats.org/officeDocument/2006/relationships/hyperlink" Target="http://www.denuncias.gov.py/ssps/" TargetMode="External"/><Relationship Id="rId143" Type="http://schemas.openxmlformats.org/officeDocument/2006/relationships/hyperlink" Target="http://www.denuncias.gov.py/ssps/" TargetMode="External"/><Relationship Id="rId148" Type="http://schemas.openxmlformats.org/officeDocument/2006/relationships/hyperlink" Target="http://www.denuncias.gov.py/ssps/" TargetMode="External"/><Relationship Id="rId164" Type="http://schemas.openxmlformats.org/officeDocument/2006/relationships/hyperlink" Target="http://www.denuncias.gov.py/ssps/" TargetMode="External"/><Relationship Id="rId169" Type="http://schemas.openxmlformats.org/officeDocument/2006/relationships/hyperlink" Target="http://www.denuncias.gov.py/ssps/" TargetMode="External"/><Relationship Id="rId185" Type="http://schemas.openxmlformats.org/officeDocument/2006/relationships/hyperlink" Target="https://www.contrataciones.gov.py/buscador/licitaciones.html" TargetMode="External"/><Relationship Id="rId4" Type="http://schemas.openxmlformats.org/officeDocument/2006/relationships/hyperlink" Target="https://bit.ly/panel-transparencia-senacpy" TargetMode="External"/><Relationship Id="rId9" Type="http://schemas.openxmlformats.org/officeDocument/2006/relationships/hyperlink" Target="https://twitter.com/senparaguay" TargetMode="External"/><Relationship Id="rId180" Type="http://schemas.openxmlformats.org/officeDocument/2006/relationships/hyperlink" Target="https://www.contrataciones.gov.py/buscador/licitaciones.html" TargetMode="External"/><Relationship Id="rId210" Type="http://schemas.openxmlformats.org/officeDocument/2006/relationships/hyperlink" Target="https://www.contrataciones.gov.py/buscador/licitaciones.html" TargetMode="External"/><Relationship Id="rId215" Type="http://schemas.openxmlformats.org/officeDocument/2006/relationships/hyperlink" Target="https://www.contrataciones.gov.py/buscador/licitaciones.html" TargetMode="External"/><Relationship Id="rId236" Type="http://schemas.openxmlformats.org/officeDocument/2006/relationships/hyperlink" Target="https://www.contrataciones.gov.py/buscador/licitaciones.html" TargetMode="External"/><Relationship Id="rId257" Type="http://schemas.openxmlformats.org/officeDocument/2006/relationships/drawing" Target="../drawings/drawing1.xml"/><Relationship Id="rId26" Type="http://schemas.openxmlformats.org/officeDocument/2006/relationships/hyperlink" Target="http://www.denuncias.gov.py/ssps/" TargetMode="External"/><Relationship Id="rId231" Type="http://schemas.openxmlformats.org/officeDocument/2006/relationships/hyperlink" Target="https://www.contrataciones.gov.py/buscador/licitaciones.html" TargetMode="External"/><Relationship Id="rId252" Type="http://schemas.openxmlformats.org/officeDocument/2006/relationships/hyperlink" Target="https://www.contrataciones.gov.py/buscador/licitaciones.html" TargetMode="External"/><Relationship Id="rId47" Type="http://schemas.openxmlformats.org/officeDocument/2006/relationships/hyperlink" Target="http://www.denuncias.gov.py/ssps/" TargetMode="External"/><Relationship Id="rId68" Type="http://schemas.openxmlformats.org/officeDocument/2006/relationships/hyperlink" Target="http://www.denuncias.gov.py/ssps/" TargetMode="External"/><Relationship Id="rId89" Type="http://schemas.openxmlformats.org/officeDocument/2006/relationships/hyperlink" Target="http://www.denuncias.gov.py/ssps/" TargetMode="External"/><Relationship Id="rId112" Type="http://schemas.openxmlformats.org/officeDocument/2006/relationships/hyperlink" Target="http://www.denuncias.gov.py/ssps/" TargetMode="External"/><Relationship Id="rId133" Type="http://schemas.openxmlformats.org/officeDocument/2006/relationships/hyperlink" Target="http://www.denuncias.gov.py/ssps/" TargetMode="External"/><Relationship Id="rId154" Type="http://schemas.openxmlformats.org/officeDocument/2006/relationships/hyperlink" Target="http://www.denuncias.gov.py/ssps/" TargetMode="External"/><Relationship Id="rId175" Type="http://schemas.openxmlformats.org/officeDocument/2006/relationships/hyperlink" Target="http://www.denuncias.gov.py/ssps/" TargetMode="External"/><Relationship Id="rId196" Type="http://schemas.openxmlformats.org/officeDocument/2006/relationships/hyperlink" Target="https://www.contrataciones.gov.py/buscador/licitaciones.html" TargetMode="External"/><Relationship Id="rId200" Type="http://schemas.openxmlformats.org/officeDocument/2006/relationships/hyperlink" Target="https://www.contrataciones.gov.py/buscador/licitaciones.html" TargetMode="External"/><Relationship Id="rId16" Type="http://schemas.openxmlformats.org/officeDocument/2006/relationships/hyperlink" Target="http://www.denuncias.gov.py/ssps/" TargetMode="External"/><Relationship Id="rId221" Type="http://schemas.openxmlformats.org/officeDocument/2006/relationships/hyperlink" Target="https://www.contrataciones.gov.py/buscador/licitaciones.html" TargetMode="External"/><Relationship Id="rId242" Type="http://schemas.openxmlformats.org/officeDocument/2006/relationships/hyperlink" Target="https://www.contrataciones.gov.py/buscador/licitaciones.html" TargetMode="External"/><Relationship Id="rId37" Type="http://schemas.openxmlformats.org/officeDocument/2006/relationships/hyperlink" Target="http://www.denuncias.gov.py/ssps/" TargetMode="External"/><Relationship Id="rId58" Type="http://schemas.openxmlformats.org/officeDocument/2006/relationships/hyperlink" Target="http://www.denuncias.gov.py/ssps/" TargetMode="External"/><Relationship Id="rId79" Type="http://schemas.openxmlformats.org/officeDocument/2006/relationships/hyperlink" Target="http://www.denuncias.gov.py/ssps/" TargetMode="External"/><Relationship Id="rId102" Type="http://schemas.openxmlformats.org/officeDocument/2006/relationships/hyperlink" Target="http://www.denuncias.gov.py/ssps/" TargetMode="External"/><Relationship Id="rId123" Type="http://schemas.openxmlformats.org/officeDocument/2006/relationships/hyperlink" Target="http://www.denuncias.gov.py/ssps/" TargetMode="External"/><Relationship Id="rId144" Type="http://schemas.openxmlformats.org/officeDocument/2006/relationships/hyperlink" Target="http://www.denuncias.gov.py/ssps/" TargetMode="External"/><Relationship Id="rId90" Type="http://schemas.openxmlformats.org/officeDocument/2006/relationships/hyperlink" Target="http://www.denuncias.gov.py/ssps/" TargetMode="External"/><Relationship Id="rId165" Type="http://schemas.openxmlformats.org/officeDocument/2006/relationships/hyperlink" Target="http://www.denuncias.gov.py/ssps/" TargetMode="External"/><Relationship Id="rId186" Type="http://schemas.openxmlformats.org/officeDocument/2006/relationships/hyperlink" Target="https://www.contrataciones.gov.py/buscador/licitaciones.html" TargetMode="External"/><Relationship Id="rId211" Type="http://schemas.openxmlformats.org/officeDocument/2006/relationships/hyperlink" Target="https://www.contrataciones.gov.py/buscador/licitaciones.html" TargetMode="External"/><Relationship Id="rId232" Type="http://schemas.openxmlformats.org/officeDocument/2006/relationships/hyperlink" Target="https://www.contrataciones.gov.py/buscador/licitaciones.html" TargetMode="External"/><Relationship Id="rId253" Type="http://schemas.openxmlformats.org/officeDocument/2006/relationships/hyperlink" Target="https://www.contrataciones.gov.py/buscador/licitaciones.html" TargetMode="External"/><Relationship Id="rId27" Type="http://schemas.openxmlformats.org/officeDocument/2006/relationships/hyperlink" Target="http://www.denuncias.gov.py/ssps/" TargetMode="External"/><Relationship Id="rId48" Type="http://schemas.openxmlformats.org/officeDocument/2006/relationships/hyperlink" Target="http://www.denuncias.gov.py/ssps/" TargetMode="External"/><Relationship Id="rId69" Type="http://schemas.openxmlformats.org/officeDocument/2006/relationships/hyperlink" Target="http://www.denuncias.gov.py/ssps/" TargetMode="External"/><Relationship Id="rId113" Type="http://schemas.openxmlformats.org/officeDocument/2006/relationships/hyperlink" Target="http://www.denuncias.gov.py/ssps/" TargetMode="External"/><Relationship Id="rId134" Type="http://schemas.openxmlformats.org/officeDocument/2006/relationships/hyperlink" Target="http://www.denuncias.gov.py/ssps/" TargetMode="External"/><Relationship Id="rId80" Type="http://schemas.openxmlformats.org/officeDocument/2006/relationships/hyperlink" Target="http://www.denuncias.gov.py/ssps/" TargetMode="External"/><Relationship Id="rId155" Type="http://schemas.openxmlformats.org/officeDocument/2006/relationships/hyperlink" Target="http://www.denuncias.gov.py/ssps/" TargetMode="External"/><Relationship Id="rId176" Type="http://schemas.openxmlformats.org/officeDocument/2006/relationships/hyperlink" Target="https://www.sen.gov.py/application/files/9715/9170/8100/DAI_No_01-2020.pdf" TargetMode="External"/><Relationship Id="rId197" Type="http://schemas.openxmlformats.org/officeDocument/2006/relationships/hyperlink" Target="https://www.contrataciones.gov.py/buscador/licitaciones.html" TargetMode="External"/><Relationship Id="rId201" Type="http://schemas.openxmlformats.org/officeDocument/2006/relationships/hyperlink" Target="https://www.contrataciones.gov.py/buscador/licitaciones.html" TargetMode="External"/><Relationship Id="rId222" Type="http://schemas.openxmlformats.org/officeDocument/2006/relationships/hyperlink" Target="https://www.contrataciones.gov.py/buscador/licitaciones.html" TargetMode="External"/><Relationship Id="rId243" Type="http://schemas.openxmlformats.org/officeDocument/2006/relationships/hyperlink" Target="https://www.contrataciones.gov.py/buscador/licitaciones.html" TargetMode="External"/><Relationship Id="rId17" Type="http://schemas.openxmlformats.org/officeDocument/2006/relationships/hyperlink" Target="http://www.denuncias.gov.py/ssps/" TargetMode="External"/><Relationship Id="rId38" Type="http://schemas.openxmlformats.org/officeDocument/2006/relationships/hyperlink" Target="http://www.denuncias.gov.py/ssps/" TargetMode="External"/><Relationship Id="rId59" Type="http://schemas.openxmlformats.org/officeDocument/2006/relationships/hyperlink" Target="http://www.denuncias.gov.py/ssps/" TargetMode="External"/><Relationship Id="rId103" Type="http://schemas.openxmlformats.org/officeDocument/2006/relationships/hyperlink" Target="http://www.denuncias.gov.py/ssps/" TargetMode="External"/><Relationship Id="rId124" Type="http://schemas.openxmlformats.org/officeDocument/2006/relationships/hyperlink" Target="http://www.denuncias.gov.py/ss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531"/>
  <sheetViews>
    <sheetView tabSelected="1" workbookViewId="0">
      <selection activeCell="A12" sqref="A12:F17"/>
    </sheetView>
  </sheetViews>
  <sheetFormatPr baseColWidth="10" defaultColWidth="9.140625" defaultRowHeight="15" x14ac:dyDescent="0.25"/>
  <cols>
    <col min="1" max="1" width="14.85546875" style="1" customWidth="1"/>
    <col min="2" max="2" width="28.5703125" style="1" customWidth="1"/>
    <col min="3" max="3" width="28.42578125" style="5" customWidth="1"/>
    <col min="4" max="4" width="22.28515625" style="1" customWidth="1"/>
    <col min="5" max="5" width="29" style="1" customWidth="1"/>
    <col min="6" max="6" width="21.85546875" style="1" customWidth="1"/>
    <col min="7" max="7" width="17.85546875" style="1" customWidth="1"/>
    <col min="8" max="8" width="21.28515625" style="1" customWidth="1"/>
    <col min="9" max="16384" width="9.140625" style="1"/>
  </cols>
  <sheetData>
    <row r="6" spans="1:8" ht="18.75" x14ac:dyDescent="0.25">
      <c r="A6" s="239" t="s">
        <v>274</v>
      </c>
      <c r="B6" s="239"/>
      <c r="C6" s="239"/>
      <c r="D6" s="239"/>
      <c r="E6" s="239"/>
      <c r="F6" s="239"/>
      <c r="G6" s="106"/>
      <c r="H6" s="106"/>
    </row>
    <row r="7" spans="1:8" x14ac:dyDescent="0.25">
      <c r="C7" s="2"/>
      <c r="F7" s="73" t="s">
        <v>369</v>
      </c>
    </row>
    <row r="8" spans="1:8" x14ac:dyDescent="0.25">
      <c r="A8" s="3" t="s">
        <v>0</v>
      </c>
      <c r="B8" s="4"/>
    </row>
    <row r="9" spans="1:8" x14ac:dyDescent="0.25">
      <c r="A9" s="6" t="s">
        <v>1</v>
      </c>
      <c r="B9" s="7"/>
    </row>
    <row r="10" spans="1:8" x14ac:dyDescent="0.25">
      <c r="A10" s="6" t="s">
        <v>398</v>
      </c>
    </row>
    <row r="11" spans="1:8" ht="9.75" customHeight="1" thickBot="1" x14ac:dyDescent="0.3">
      <c r="A11" s="8"/>
    </row>
    <row r="12" spans="1:8" ht="9" customHeight="1" x14ac:dyDescent="0.25">
      <c r="A12" s="247" t="s">
        <v>2</v>
      </c>
      <c r="B12" s="248"/>
      <c r="C12" s="248"/>
      <c r="D12" s="248"/>
      <c r="E12" s="248"/>
      <c r="F12" s="249"/>
      <c r="G12" s="105"/>
      <c r="H12" s="105"/>
    </row>
    <row r="13" spans="1:8" ht="15" customHeight="1" x14ac:dyDescent="0.25">
      <c r="A13" s="250"/>
      <c r="B13" s="251"/>
      <c r="C13" s="251"/>
      <c r="D13" s="251"/>
      <c r="E13" s="251"/>
      <c r="F13" s="252"/>
      <c r="G13" s="105"/>
      <c r="H13" s="105"/>
    </row>
    <row r="14" spans="1:8" ht="15" customHeight="1" x14ac:dyDescent="0.25">
      <c r="A14" s="250"/>
      <c r="B14" s="251"/>
      <c r="C14" s="251"/>
      <c r="D14" s="251"/>
      <c r="E14" s="251"/>
      <c r="F14" s="252"/>
      <c r="G14" s="105"/>
      <c r="H14" s="105"/>
    </row>
    <row r="15" spans="1:8" ht="15" customHeight="1" x14ac:dyDescent="0.25">
      <c r="A15" s="250"/>
      <c r="B15" s="251"/>
      <c r="C15" s="251"/>
      <c r="D15" s="251"/>
      <c r="E15" s="251"/>
      <c r="F15" s="252"/>
      <c r="G15" s="105"/>
      <c r="H15" s="105"/>
    </row>
    <row r="16" spans="1:8" ht="15" customHeight="1" x14ac:dyDescent="0.25">
      <c r="A16" s="250"/>
      <c r="B16" s="251"/>
      <c r="C16" s="251"/>
      <c r="D16" s="251"/>
      <c r="E16" s="251"/>
      <c r="F16" s="252"/>
      <c r="G16" s="105"/>
      <c r="H16" s="105"/>
    </row>
    <row r="17" spans="1:8" ht="9" customHeight="1" thickBot="1" x14ac:dyDescent="0.3">
      <c r="A17" s="253"/>
      <c r="B17" s="254"/>
      <c r="C17" s="254"/>
      <c r="D17" s="254"/>
      <c r="E17" s="254"/>
      <c r="F17" s="255"/>
      <c r="G17" s="105"/>
      <c r="H17" s="105"/>
    </row>
    <row r="18" spans="1:8" ht="9.75" customHeight="1" x14ac:dyDescent="0.25"/>
    <row r="19" spans="1:8" ht="15.75" thickBot="1" x14ac:dyDescent="0.3">
      <c r="A19" s="71" t="s">
        <v>3</v>
      </c>
      <c r="B19" s="72"/>
      <c r="C19" s="63"/>
      <c r="D19" s="62"/>
      <c r="E19" s="62"/>
      <c r="F19" s="62"/>
      <c r="G19" s="62"/>
      <c r="H19" s="62"/>
    </row>
    <row r="20" spans="1:8" ht="12.75" customHeight="1" x14ac:dyDescent="0.25">
      <c r="A20" s="247" t="s">
        <v>4</v>
      </c>
      <c r="B20" s="248"/>
      <c r="C20" s="248"/>
      <c r="D20" s="248"/>
      <c r="E20" s="248"/>
      <c r="F20" s="249"/>
      <c r="G20" s="105"/>
      <c r="H20" s="105"/>
    </row>
    <row r="21" spans="1:8" ht="15" customHeight="1" x14ac:dyDescent="0.25">
      <c r="A21" s="250"/>
      <c r="B21" s="251"/>
      <c r="C21" s="251"/>
      <c r="D21" s="251"/>
      <c r="E21" s="251"/>
      <c r="F21" s="252"/>
      <c r="G21" s="105"/>
      <c r="H21" s="105"/>
    </row>
    <row r="22" spans="1:8" ht="15" customHeight="1" x14ac:dyDescent="0.25">
      <c r="A22" s="250"/>
      <c r="B22" s="251"/>
      <c r="C22" s="251"/>
      <c r="D22" s="251"/>
      <c r="E22" s="251"/>
      <c r="F22" s="252"/>
      <c r="G22" s="105"/>
      <c r="H22" s="105"/>
    </row>
    <row r="23" spans="1:8" ht="15" customHeight="1" x14ac:dyDescent="0.25">
      <c r="A23" s="250"/>
      <c r="B23" s="251"/>
      <c r="C23" s="251"/>
      <c r="D23" s="251"/>
      <c r="E23" s="251"/>
      <c r="F23" s="252"/>
      <c r="G23" s="105"/>
      <c r="H23" s="105"/>
    </row>
    <row r="24" spans="1:8" ht="15" customHeight="1" thickBot="1" x14ac:dyDescent="0.3">
      <c r="A24" s="253"/>
      <c r="B24" s="254"/>
      <c r="C24" s="254"/>
      <c r="D24" s="254"/>
      <c r="E24" s="254"/>
      <c r="F24" s="255"/>
      <c r="G24" s="105"/>
      <c r="H24" s="105"/>
    </row>
    <row r="25" spans="1:8" ht="9.75" customHeight="1" x14ac:dyDescent="0.25"/>
    <row r="26" spans="1:8" s="12" customFormat="1" x14ac:dyDescent="0.25">
      <c r="A26" s="9" t="s">
        <v>5</v>
      </c>
      <c r="B26" s="10"/>
      <c r="C26" s="11"/>
      <c r="F26" s="13"/>
    </row>
    <row r="27" spans="1:8" ht="7.5" customHeight="1" x14ac:dyDescent="0.25"/>
    <row r="28" spans="1:8" x14ac:dyDescent="0.25">
      <c r="A28" s="74" t="s">
        <v>6</v>
      </c>
      <c r="B28" s="74" t="s">
        <v>7</v>
      </c>
      <c r="C28" s="75" t="s">
        <v>8</v>
      </c>
      <c r="D28" s="76" t="s">
        <v>9</v>
      </c>
      <c r="E28" s="76" t="s">
        <v>10</v>
      </c>
      <c r="F28" s="14"/>
    </row>
    <row r="29" spans="1:8" ht="24.95" customHeight="1" x14ac:dyDescent="0.25">
      <c r="A29" s="15">
        <v>1</v>
      </c>
      <c r="B29" s="16" t="s">
        <v>11</v>
      </c>
      <c r="C29" s="15" t="s">
        <v>12</v>
      </c>
      <c r="D29" s="17" t="s">
        <v>13</v>
      </c>
      <c r="E29" s="234" t="s">
        <v>14</v>
      </c>
    </row>
    <row r="30" spans="1:8" ht="24.95" customHeight="1" x14ac:dyDescent="0.25">
      <c r="A30" s="15">
        <v>2</v>
      </c>
      <c r="B30" s="16" t="s">
        <v>15</v>
      </c>
      <c r="C30" s="15" t="s">
        <v>16</v>
      </c>
      <c r="D30" s="18" t="s">
        <v>17</v>
      </c>
      <c r="E30" s="235"/>
    </row>
    <row r="31" spans="1:8" ht="24.95" customHeight="1" x14ac:dyDescent="0.25">
      <c r="A31" s="15">
        <v>3</v>
      </c>
      <c r="B31" s="16" t="s">
        <v>18</v>
      </c>
      <c r="C31" s="15" t="s">
        <v>19</v>
      </c>
      <c r="D31" s="17" t="s">
        <v>20</v>
      </c>
      <c r="E31" s="235"/>
    </row>
    <row r="32" spans="1:8" ht="24.95" customHeight="1" x14ac:dyDescent="0.25">
      <c r="A32" s="15">
        <v>4</v>
      </c>
      <c r="B32" s="16" t="s">
        <v>21</v>
      </c>
      <c r="C32" s="18" t="s">
        <v>22</v>
      </c>
      <c r="D32" s="17" t="s">
        <v>23</v>
      </c>
      <c r="E32" s="235"/>
    </row>
    <row r="33" spans="1:7" ht="25.5" x14ac:dyDescent="0.25">
      <c r="A33" s="15">
        <v>5</v>
      </c>
      <c r="B33" s="16" t="s">
        <v>24</v>
      </c>
      <c r="C33" s="18" t="s">
        <v>25</v>
      </c>
      <c r="D33" s="17" t="s">
        <v>26</v>
      </c>
      <c r="E33" s="235"/>
    </row>
    <row r="34" spans="1:7" x14ac:dyDescent="0.25">
      <c r="A34" s="15">
        <v>6</v>
      </c>
      <c r="B34" s="16" t="s">
        <v>27</v>
      </c>
      <c r="C34" s="18" t="s">
        <v>28</v>
      </c>
      <c r="D34" s="17" t="s">
        <v>29</v>
      </c>
      <c r="E34" s="235"/>
    </row>
    <row r="35" spans="1:7" ht="25.5" x14ac:dyDescent="0.25">
      <c r="A35" s="15">
        <v>7</v>
      </c>
      <c r="B35" s="16" t="s">
        <v>30</v>
      </c>
      <c r="C35" s="18" t="s">
        <v>31</v>
      </c>
      <c r="D35" s="17" t="s">
        <v>29</v>
      </c>
      <c r="E35" s="236"/>
    </row>
    <row r="36" spans="1:7" ht="15.75" x14ac:dyDescent="0.25">
      <c r="A36" s="19"/>
      <c r="B36" s="20"/>
      <c r="C36" s="21"/>
      <c r="D36" s="22"/>
    </row>
    <row r="37" spans="1:7" ht="15.75" x14ac:dyDescent="0.25">
      <c r="A37" s="19"/>
      <c r="B37" s="20"/>
      <c r="C37" s="21"/>
      <c r="D37" s="22"/>
    </row>
    <row r="38" spans="1:7" ht="15.75" x14ac:dyDescent="0.25">
      <c r="A38" s="19"/>
      <c r="B38" s="20"/>
      <c r="C38" s="21"/>
      <c r="D38" s="22"/>
    </row>
    <row r="39" spans="1:7" x14ac:dyDescent="0.25">
      <c r="A39" s="9" t="s">
        <v>32</v>
      </c>
      <c r="B39" s="23"/>
      <c r="C39" s="24"/>
      <c r="F39" s="14"/>
    </row>
    <row r="40" spans="1:7" x14ac:dyDescent="0.25">
      <c r="A40" s="6" t="s">
        <v>33</v>
      </c>
      <c r="B40" s="25"/>
      <c r="C40" s="26"/>
    </row>
    <row r="41" spans="1:7" ht="27.75" customHeight="1" x14ac:dyDescent="0.25">
      <c r="A41" s="240" t="s">
        <v>34</v>
      </c>
      <c r="B41" s="240"/>
      <c r="C41" s="241" t="s">
        <v>35</v>
      </c>
      <c r="D41" s="242"/>
      <c r="E41" s="243"/>
    </row>
    <row r="42" spans="1:7" ht="30.75" customHeight="1" x14ac:dyDescent="0.25">
      <c r="A42" s="240" t="s">
        <v>36</v>
      </c>
      <c r="B42" s="240"/>
      <c r="C42" s="241" t="s">
        <v>37</v>
      </c>
      <c r="D42" s="242"/>
      <c r="E42" s="243"/>
    </row>
    <row r="43" spans="1:7" x14ac:dyDescent="0.25">
      <c r="A43" s="12"/>
      <c r="B43" s="12"/>
      <c r="C43" s="11"/>
    </row>
    <row r="44" spans="1:7" x14ac:dyDescent="0.25">
      <c r="A44" s="12"/>
      <c r="B44" s="12"/>
      <c r="C44" s="11"/>
    </row>
    <row r="45" spans="1:7" x14ac:dyDescent="0.25">
      <c r="A45" s="244" t="s">
        <v>38</v>
      </c>
      <c r="B45" s="244"/>
      <c r="C45" s="244"/>
      <c r="D45" s="244"/>
      <c r="E45" s="244"/>
      <c r="F45" s="27"/>
    </row>
    <row r="46" spans="1:7" ht="16.5" customHeight="1" x14ac:dyDescent="0.25">
      <c r="A46" s="75" t="s">
        <v>39</v>
      </c>
      <c r="B46" s="75" t="s">
        <v>40</v>
      </c>
      <c r="C46" s="75" t="s">
        <v>41</v>
      </c>
      <c r="D46" s="75" t="s">
        <v>42</v>
      </c>
      <c r="E46" s="76" t="s">
        <v>43</v>
      </c>
      <c r="F46" s="245" t="s">
        <v>44</v>
      </c>
      <c r="G46" s="245"/>
    </row>
    <row r="47" spans="1:7" ht="96" customHeight="1" x14ac:dyDescent="0.25">
      <c r="A47" s="15" t="s">
        <v>45</v>
      </c>
      <c r="B47" s="28" t="s">
        <v>46</v>
      </c>
      <c r="C47" s="29" t="s">
        <v>47</v>
      </c>
      <c r="D47" s="28" t="s">
        <v>48</v>
      </c>
      <c r="E47" s="30" t="s">
        <v>49</v>
      </c>
      <c r="F47" s="246" t="s">
        <v>50</v>
      </c>
      <c r="G47" s="246"/>
    </row>
    <row r="48" spans="1:7" ht="96" customHeight="1" x14ac:dyDescent="0.25">
      <c r="A48" s="31" t="s">
        <v>51</v>
      </c>
      <c r="B48" s="29" t="s">
        <v>52</v>
      </c>
      <c r="C48" s="29" t="s">
        <v>53</v>
      </c>
      <c r="D48" s="29" t="s">
        <v>54</v>
      </c>
      <c r="E48" s="32" t="s">
        <v>55</v>
      </c>
      <c r="F48" s="256" t="s">
        <v>56</v>
      </c>
      <c r="G48" s="256"/>
    </row>
    <row r="66" spans="1:6" x14ac:dyDescent="0.25">
      <c r="A66" s="6" t="s">
        <v>57</v>
      </c>
    </row>
    <row r="67" spans="1:6" ht="18.75" x14ac:dyDescent="0.25">
      <c r="A67" s="257" t="s">
        <v>58</v>
      </c>
      <c r="B67" s="257"/>
      <c r="C67" s="257"/>
      <c r="D67" s="257"/>
      <c r="F67" s="33"/>
    </row>
    <row r="68" spans="1:6" ht="18.75" x14ac:dyDescent="0.25">
      <c r="A68" s="195" t="s">
        <v>59</v>
      </c>
      <c r="B68" s="195"/>
      <c r="C68" s="195"/>
      <c r="D68" s="195"/>
      <c r="E68" s="195"/>
      <c r="F68" s="33"/>
    </row>
    <row r="69" spans="1:6" x14ac:dyDescent="0.25">
      <c r="A69" s="116" t="s">
        <v>60</v>
      </c>
      <c r="B69" s="116" t="s">
        <v>61</v>
      </c>
      <c r="C69" s="245" t="s">
        <v>62</v>
      </c>
      <c r="D69" s="245"/>
      <c r="E69" s="245"/>
    </row>
    <row r="70" spans="1:6" ht="30" customHeight="1" x14ac:dyDescent="0.25">
      <c r="A70" s="15" t="s">
        <v>275</v>
      </c>
      <c r="B70" s="34">
        <v>50</v>
      </c>
      <c r="C70" s="259" t="s">
        <v>63</v>
      </c>
      <c r="D70" s="259"/>
      <c r="E70" s="259"/>
    </row>
    <row r="71" spans="1:6" ht="30" customHeight="1" x14ac:dyDescent="0.25">
      <c r="A71" s="15" t="s">
        <v>276</v>
      </c>
      <c r="B71" s="34">
        <v>50</v>
      </c>
      <c r="C71" s="259" t="s">
        <v>278</v>
      </c>
      <c r="D71" s="259"/>
      <c r="E71" s="259"/>
    </row>
    <row r="72" spans="1:6" ht="30" customHeight="1" x14ac:dyDescent="0.25">
      <c r="A72" s="15" t="s">
        <v>277</v>
      </c>
      <c r="B72" s="34">
        <v>50</v>
      </c>
      <c r="C72" s="259" t="s">
        <v>279</v>
      </c>
      <c r="D72" s="259"/>
      <c r="E72" s="259"/>
    </row>
    <row r="73" spans="1:6" ht="30" customHeight="1" x14ac:dyDescent="0.25">
      <c r="A73" s="15" t="s">
        <v>64</v>
      </c>
      <c r="B73" s="34">
        <v>50</v>
      </c>
      <c r="C73" s="259" t="s">
        <v>280</v>
      </c>
      <c r="D73" s="259"/>
      <c r="E73" s="259"/>
    </row>
    <row r="74" spans="1:6" ht="30" customHeight="1" x14ac:dyDescent="0.25">
      <c r="A74" s="15" t="s">
        <v>65</v>
      </c>
      <c r="B74" s="34">
        <v>50</v>
      </c>
      <c r="C74" s="259" t="s">
        <v>288</v>
      </c>
      <c r="D74" s="259"/>
      <c r="E74" s="259"/>
    </row>
    <row r="75" spans="1:6" ht="30" customHeight="1" x14ac:dyDescent="0.25">
      <c r="A75" s="15" t="s">
        <v>66</v>
      </c>
      <c r="B75" s="34">
        <v>50</v>
      </c>
      <c r="C75" s="259" t="s">
        <v>289</v>
      </c>
      <c r="D75" s="259"/>
      <c r="E75" s="259"/>
    </row>
    <row r="76" spans="1:6" ht="30" customHeight="1" x14ac:dyDescent="0.25">
      <c r="A76" s="15" t="s">
        <v>286</v>
      </c>
      <c r="B76" s="34">
        <v>50</v>
      </c>
      <c r="C76" s="259" t="s">
        <v>290</v>
      </c>
      <c r="D76" s="259"/>
      <c r="E76" s="259"/>
    </row>
    <row r="77" spans="1:6" ht="30" customHeight="1" x14ac:dyDescent="0.25">
      <c r="A77" s="15" t="s">
        <v>287</v>
      </c>
      <c r="B77" s="117" t="s">
        <v>281</v>
      </c>
      <c r="C77" s="260" t="s">
        <v>281</v>
      </c>
      <c r="D77" s="260"/>
      <c r="E77" s="260"/>
    </row>
    <row r="78" spans="1:6" x14ac:dyDescent="0.25">
      <c r="A78" s="77"/>
      <c r="B78" s="78"/>
      <c r="C78" s="258"/>
      <c r="D78" s="258"/>
    </row>
    <row r="79" spans="1:6" x14ac:dyDescent="0.25">
      <c r="A79" s="6" t="s">
        <v>67</v>
      </c>
    </row>
    <row r="80" spans="1:6" x14ac:dyDescent="0.25">
      <c r="A80" s="75" t="s">
        <v>60</v>
      </c>
      <c r="B80" s="75" t="s">
        <v>61</v>
      </c>
      <c r="C80" s="245" t="s">
        <v>68</v>
      </c>
      <c r="D80" s="245"/>
    </row>
    <row r="81" spans="1:6" ht="18.75" x14ac:dyDescent="0.25">
      <c r="A81" s="79" t="s">
        <v>275</v>
      </c>
      <c r="B81" s="34">
        <v>43.3</v>
      </c>
      <c r="C81" s="196" t="s">
        <v>69</v>
      </c>
      <c r="D81" s="196"/>
    </row>
    <row r="82" spans="1:6" ht="18.75" x14ac:dyDescent="0.25">
      <c r="A82" s="79" t="s">
        <v>276</v>
      </c>
      <c r="B82" s="34">
        <v>43.3</v>
      </c>
      <c r="C82" s="196" t="s">
        <v>69</v>
      </c>
      <c r="D82" s="196"/>
      <c r="F82" s="14"/>
    </row>
    <row r="83" spans="1:6" ht="18.75" x14ac:dyDescent="0.25">
      <c r="A83" s="79" t="s">
        <v>277</v>
      </c>
      <c r="B83" s="34">
        <v>76.67</v>
      </c>
      <c r="C83" s="196" t="s">
        <v>69</v>
      </c>
      <c r="D83" s="196"/>
    </row>
    <row r="84" spans="1:6" ht="18.75" x14ac:dyDescent="0.25">
      <c r="A84" s="79" t="s">
        <v>64</v>
      </c>
      <c r="B84" s="34">
        <v>76.67</v>
      </c>
      <c r="C84" s="196" t="s">
        <v>69</v>
      </c>
      <c r="D84" s="196"/>
    </row>
    <row r="85" spans="1:6" ht="18.75" x14ac:dyDescent="0.25">
      <c r="A85" s="79" t="s">
        <v>291</v>
      </c>
      <c r="B85" s="118">
        <v>0.93</v>
      </c>
      <c r="C85" s="196" t="s">
        <v>69</v>
      </c>
      <c r="D85" s="196"/>
    </row>
    <row r="86" spans="1:6" ht="18.75" x14ac:dyDescent="0.25">
      <c r="A86" s="79" t="s">
        <v>292</v>
      </c>
      <c r="B86" s="118">
        <v>0.93</v>
      </c>
      <c r="C86" s="196" t="s">
        <v>69</v>
      </c>
      <c r="D86" s="196"/>
    </row>
    <row r="87" spans="1:6" ht="18.75" x14ac:dyDescent="0.25">
      <c r="A87" s="79" t="s">
        <v>286</v>
      </c>
      <c r="B87" s="118">
        <v>0.97</v>
      </c>
      <c r="C87" s="196" t="s">
        <v>69</v>
      </c>
      <c r="D87" s="196"/>
    </row>
    <row r="88" spans="1:6" x14ac:dyDescent="0.25">
      <c r="A88" s="15" t="s">
        <v>287</v>
      </c>
      <c r="B88" s="117" t="s">
        <v>281</v>
      </c>
      <c r="C88" s="119"/>
      <c r="D88" s="120"/>
    </row>
    <row r="89" spans="1:6" x14ac:dyDescent="0.25">
      <c r="C89" s="35"/>
    </row>
    <row r="90" spans="1:6" x14ac:dyDescent="0.25">
      <c r="C90" s="35"/>
    </row>
    <row r="91" spans="1:6" x14ac:dyDescent="0.25">
      <c r="C91" s="35"/>
    </row>
    <row r="92" spans="1:6" x14ac:dyDescent="0.25">
      <c r="C92" s="35"/>
    </row>
    <row r="93" spans="1:6" x14ac:dyDescent="0.25">
      <c r="C93" s="35"/>
    </row>
    <row r="94" spans="1:6" x14ac:dyDescent="0.25">
      <c r="C94" s="35"/>
    </row>
    <row r="95" spans="1:6" x14ac:dyDescent="0.25">
      <c r="C95" s="35"/>
    </row>
    <row r="96" spans="1:6" x14ac:dyDescent="0.25">
      <c r="A96" s="8" t="s">
        <v>70</v>
      </c>
    </row>
    <row r="97" spans="1:8" x14ac:dyDescent="0.25">
      <c r="A97" s="80" t="s">
        <v>60</v>
      </c>
      <c r="B97" s="190" t="s">
        <v>71</v>
      </c>
      <c r="C97" s="190" t="s">
        <v>72</v>
      </c>
      <c r="D97" s="80" t="s">
        <v>73</v>
      </c>
      <c r="E97" s="195" t="s">
        <v>74</v>
      </c>
      <c r="F97" s="195"/>
    </row>
    <row r="98" spans="1:8" ht="16.5" customHeight="1" x14ac:dyDescent="0.25">
      <c r="A98" s="261" t="s">
        <v>393</v>
      </c>
      <c r="B98" s="189">
        <v>31625</v>
      </c>
      <c r="C98" s="193">
        <v>44022</v>
      </c>
      <c r="D98" s="187"/>
      <c r="E98" s="267" t="s">
        <v>394</v>
      </c>
      <c r="F98" s="267"/>
    </row>
    <row r="99" spans="1:8" ht="16.5" x14ac:dyDescent="0.25">
      <c r="A99" s="262"/>
      <c r="B99" s="187">
        <v>31843</v>
      </c>
      <c r="C99" s="194">
        <v>44028</v>
      </c>
      <c r="D99" s="187"/>
      <c r="E99" s="267"/>
      <c r="F99" s="267"/>
    </row>
    <row r="100" spans="1:8" ht="16.5" x14ac:dyDescent="0.25">
      <c r="A100" s="262"/>
      <c r="B100" s="189">
        <v>32118</v>
      </c>
      <c r="C100" s="193">
        <v>44039</v>
      </c>
      <c r="D100" s="187"/>
      <c r="E100" s="267"/>
      <c r="F100" s="267"/>
    </row>
    <row r="101" spans="1:8" ht="16.5" x14ac:dyDescent="0.25">
      <c r="A101" s="263"/>
      <c r="B101" s="189">
        <v>32275</v>
      </c>
      <c r="C101" s="193">
        <v>44043</v>
      </c>
      <c r="D101" s="187"/>
      <c r="E101" s="267"/>
      <c r="F101" s="267"/>
    </row>
    <row r="102" spans="1:8" ht="17.25" thickBot="1" x14ac:dyDescent="0.3">
      <c r="A102" s="261" t="s">
        <v>395</v>
      </c>
      <c r="B102" s="187">
        <v>32447</v>
      </c>
      <c r="C102" s="188"/>
      <c r="D102" s="187">
        <v>32447</v>
      </c>
      <c r="E102" s="267"/>
      <c r="F102" s="267"/>
    </row>
    <row r="103" spans="1:8" ht="16.5" x14ac:dyDescent="0.25">
      <c r="A103" s="262"/>
      <c r="B103" s="187">
        <v>32451</v>
      </c>
      <c r="C103" s="191"/>
      <c r="D103" s="187">
        <v>32451</v>
      </c>
      <c r="E103" s="267"/>
      <c r="F103" s="267"/>
    </row>
    <row r="104" spans="1:8" ht="17.25" thickBot="1" x14ac:dyDescent="0.3">
      <c r="A104" s="262"/>
      <c r="B104" s="189">
        <v>32695</v>
      </c>
      <c r="C104" s="193">
        <v>44054</v>
      </c>
      <c r="D104" s="187"/>
      <c r="E104" s="267"/>
      <c r="F104" s="267"/>
    </row>
    <row r="105" spans="1:8" ht="16.5" x14ac:dyDescent="0.25">
      <c r="A105" s="262"/>
      <c r="B105" s="187">
        <v>32820</v>
      </c>
      <c r="C105" s="194">
        <v>44057</v>
      </c>
      <c r="D105" s="192"/>
      <c r="E105" s="267"/>
      <c r="F105" s="267"/>
    </row>
    <row r="106" spans="1:8" ht="16.5" x14ac:dyDescent="0.25">
      <c r="A106" s="262"/>
      <c r="B106" s="187">
        <v>32808</v>
      </c>
      <c r="C106" s="188"/>
      <c r="D106" s="187">
        <v>32808</v>
      </c>
      <c r="E106" s="267"/>
      <c r="F106" s="267"/>
    </row>
    <row r="107" spans="1:8" ht="16.5" x14ac:dyDescent="0.25">
      <c r="A107" s="263"/>
      <c r="B107" s="187">
        <v>33136</v>
      </c>
      <c r="C107" s="194">
        <v>44071</v>
      </c>
      <c r="D107" s="187"/>
      <c r="E107" s="267"/>
      <c r="F107" s="267"/>
    </row>
    <row r="108" spans="1:8" x14ac:dyDescent="0.25">
      <c r="A108" s="87" t="s">
        <v>396</v>
      </c>
      <c r="B108" s="264" t="s">
        <v>397</v>
      </c>
      <c r="C108" s="265"/>
      <c r="D108" s="266"/>
      <c r="E108" s="267"/>
      <c r="F108" s="267"/>
    </row>
    <row r="109" spans="1:8" x14ac:dyDescent="0.25">
      <c r="A109" s="121"/>
      <c r="B109" s="95"/>
      <c r="C109" s="122"/>
      <c r="D109" s="123"/>
      <c r="E109" s="108"/>
    </row>
    <row r="110" spans="1:8" ht="15.75" x14ac:dyDescent="0.2">
      <c r="A110" s="9" t="s">
        <v>75</v>
      </c>
      <c r="B110" s="37"/>
      <c r="C110" s="37"/>
      <c r="D110" s="37"/>
      <c r="E110" s="83"/>
    </row>
    <row r="112" spans="1:8" ht="25.5" x14ac:dyDescent="0.25">
      <c r="A112" s="84" t="s">
        <v>76</v>
      </c>
      <c r="B112" s="84" t="s">
        <v>77</v>
      </c>
      <c r="C112" s="84" t="s">
        <v>78</v>
      </c>
      <c r="D112" s="84" t="s">
        <v>79</v>
      </c>
      <c r="E112" s="84" t="s">
        <v>80</v>
      </c>
      <c r="F112" s="84" t="s">
        <v>81</v>
      </c>
      <c r="G112" s="84" t="s">
        <v>82</v>
      </c>
      <c r="H112" s="84" t="s">
        <v>83</v>
      </c>
    </row>
    <row r="113" spans="1:8" ht="73.5" customHeight="1" x14ac:dyDescent="0.25">
      <c r="A113" s="135">
        <v>1</v>
      </c>
      <c r="B113" s="134" t="s">
        <v>84</v>
      </c>
      <c r="C113" s="136"/>
      <c r="D113" s="136"/>
      <c r="E113" s="137">
        <v>277409</v>
      </c>
      <c r="F113" s="138">
        <v>138704500</v>
      </c>
      <c r="G113" s="139">
        <v>0.84062999999999999</v>
      </c>
      <c r="H113" s="140" t="s">
        <v>313</v>
      </c>
    </row>
    <row r="115" spans="1:8" x14ac:dyDescent="0.25">
      <c r="A115" s="6" t="s">
        <v>85</v>
      </c>
    </row>
    <row r="116" spans="1:8" x14ac:dyDescent="0.25">
      <c r="A116" s="90" t="s">
        <v>86</v>
      </c>
      <c r="B116" s="90" t="s">
        <v>77</v>
      </c>
      <c r="C116" s="90" t="s">
        <v>87</v>
      </c>
      <c r="D116" s="90" t="s">
        <v>88</v>
      </c>
      <c r="E116" s="90" t="s">
        <v>89</v>
      </c>
    </row>
    <row r="117" spans="1:8" x14ac:dyDescent="0.25">
      <c r="A117" s="39"/>
      <c r="B117" s="39"/>
      <c r="C117" s="86"/>
      <c r="D117" s="39"/>
      <c r="E117" s="39"/>
    </row>
    <row r="118" spans="1:8" x14ac:dyDescent="0.25">
      <c r="A118" s="85" t="s">
        <v>90</v>
      </c>
      <c r="B118" s="70"/>
      <c r="C118" s="70"/>
      <c r="D118" s="87"/>
      <c r="E118" s="39"/>
    </row>
    <row r="119" spans="1:8" x14ac:dyDescent="0.25">
      <c r="A119" s="39"/>
      <c r="B119" s="39"/>
      <c r="C119" s="86"/>
      <c r="D119" s="39"/>
      <c r="E119" s="39"/>
    </row>
    <row r="120" spans="1:8" x14ac:dyDescent="0.25">
      <c r="B120" s="14"/>
      <c r="C120" s="2"/>
      <c r="E120" s="62"/>
    </row>
    <row r="121" spans="1:8" x14ac:dyDescent="0.25">
      <c r="A121" s="9" t="s">
        <v>91</v>
      </c>
      <c r="B121" s="4"/>
      <c r="C121" s="88"/>
      <c r="D121" s="4"/>
      <c r="E121" s="4"/>
    </row>
    <row r="122" spans="1:8" ht="25.5" x14ac:dyDescent="0.25">
      <c r="A122" s="84" t="s">
        <v>86</v>
      </c>
      <c r="B122" s="84" t="s">
        <v>77</v>
      </c>
      <c r="C122" s="84" t="s">
        <v>78</v>
      </c>
      <c r="D122" s="84" t="s">
        <v>79</v>
      </c>
      <c r="E122" s="84" t="s">
        <v>80</v>
      </c>
      <c r="F122" s="84" t="s">
        <v>82</v>
      </c>
      <c r="G122" s="84" t="s">
        <v>92</v>
      </c>
      <c r="H122" s="84" t="s">
        <v>93</v>
      </c>
    </row>
    <row r="123" spans="1:8" ht="75" x14ac:dyDescent="0.25">
      <c r="A123" s="91">
        <v>1</v>
      </c>
      <c r="B123" s="128" t="s">
        <v>94</v>
      </c>
      <c r="C123" s="141" t="s">
        <v>95</v>
      </c>
      <c r="D123" s="128" t="s">
        <v>96</v>
      </c>
      <c r="E123" s="128" t="s">
        <v>316</v>
      </c>
      <c r="F123" s="145">
        <v>1</v>
      </c>
      <c r="G123" s="128" t="s">
        <v>318</v>
      </c>
      <c r="H123" s="128" t="s">
        <v>282</v>
      </c>
    </row>
    <row r="124" spans="1:8" ht="138" customHeight="1" x14ac:dyDescent="0.25">
      <c r="A124" s="91">
        <v>2</v>
      </c>
      <c r="B124" s="128" t="s">
        <v>94</v>
      </c>
      <c r="C124" s="141" t="s">
        <v>95</v>
      </c>
      <c r="D124" s="128" t="s">
        <v>315</v>
      </c>
      <c r="E124" s="128" t="s">
        <v>368</v>
      </c>
      <c r="F124" s="145">
        <v>1</v>
      </c>
      <c r="G124" s="128" t="s">
        <v>319</v>
      </c>
      <c r="H124" s="128" t="s">
        <v>317</v>
      </c>
    </row>
    <row r="125" spans="1:8" ht="84" customHeight="1" x14ac:dyDescent="0.25">
      <c r="A125" s="91">
        <v>3</v>
      </c>
      <c r="B125" s="128" t="s">
        <v>97</v>
      </c>
      <c r="C125" s="141" t="s">
        <v>98</v>
      </c>
      <c r="D125" s="128" t="s">
        <v>99</v>
      </c>
      <c r="E125" s="128" t="s">
        <v>314</v>
      </c>
      <c r="F125" s="145">
        <v>0.84</v>
      </c>
      <c r="G125" s="128" t="s">
        <v>314</v>
      </c>
      <c r="H125" s="142" t="s">
        <v>313</v>
      </c>
    </row>
    <row r="127" spans="1:8" x14ac:dyDescent="0.25">
      <c r="A127" s="6" t="s">
        <v>100</v>
      </c>
    </row>
    <row r="128" spans="1:8" x14ac:dyDescent="0.25">
      <c r="A128" s="84" t="s">
        <v>101</v>
      </c>
      <c r="B128" s="84" t="s">
        <v>102</v>
      </c>
      <c r="C128" s="84" t="s">
        <v>103</v>
      </c>
      <c r="D128" s="84" t="s">
        <v>104</v>
      </c>
      <c r="E128" s="84" t="s">
        <v>105</v>
      </c>
      <c r="F128" s="268" t="s">
        <v>106</v>
      </c>
      <c r="G128" s="268"/>
      <c r="H128" s="268"/>
    </row>
    <row r="129" spans="1:8" x14ac:dyDescent="0.25">
      <c r="A129" s="82">
        <v>373577</v>
      </c>
      <c r="B129" s="158" t="s">
        <v>114</v>
      </c>
      <c r="C129" s="159">
        <v>20000000</v>
      </c>
      <c r="D129" s="158" t="s">
        <v>115</v>
      </c>
      <c r="E129" s="81" t="s">
        <v>107</v>
      </c>
      <c r="F129" s="204" t="s">
        <v>108</v>
      </c>
      <c r="G129" s="205"/>
      <c r="H129" s="205"/>
    </row>
    <row r="130" spans="1:8" x14ac:dyDescent="0.25">
      <c r="A130" s="82">
        <v>373435</v>
      </c>
      <c r="B130" s="158" t="s">
        <v>116</v>
      </c>
      <c r="C130" s="159">
        <v>320000000</v>
      </c>
      <c r="D130" s="158" t="s">
        <v>115</v>
      </c>
      <c r="E130" s="81" t="s">
        <v>107</v>
      </c>
      <c r="F130" s="204" t="s">
        <v>108</v>
      </c>
      <c r="G130" s="205"/>
      <c r="H130" s="205"/>
    </row>
    <row r="131" spans="1:8" ht="30" x14ac:dyDescent="0.25">
      <c r="A131" s="82">
        <v>367732</v>
      </c>
      <c r="B131" s="158" t="s">
        <v>320</v>
      </c>
      <c r="C131" s="159">
        <v>1090000000</v>
      </c>
      <c r="D131" s="158" t="s">
        <v>111</v>
      </c>
      <c r="E131" s="81" t="s">
        <v>107</v>
      </c>
      <c r="F131" s="204" t="s">
        <v>108</v>
      </c>
      <c r="G131" s="205"/>
      <c r="H131" s="205"/>
    </row>
    <row r="132" spans="1:8" ht="26.25" customHeight="1" x14ac:dyDescent="0.25">
      <c r="A132" s="82">
        <v>367732</v>
      </c>
      <c r="B132" s="158" t="s">
        <v>320</v>
      </c>
      <c r="C132" s="159">
        <v>10000000</v>
      </c>
      <c r="D132" s="160" t="s">
        <v>328</v>
      </c>
      <c r="E132" s="81" t="s">
        <v>107</v>
      </c>
      <c r="F132" s="204" t="s">
        <v>108</v>
      </c>
      <c r="G132" s="205"/>
      <c r="H132" s="205"/>
    </row>
    <row r="133" spans="1:8" ht="30" x14ac:dyDescent="0.25">
      <c r="A133" s="82">
        <v>367732</v>
      </c>
      <c r="B133" s="158" t="s">
        <v>320</v>
      </c>
      <c r="C133" s="159">
        <v>200000000</v>
      </c>
      <c r="D133" s="158" t="s">
        <v>329</v>
      </c>
      <c r="E133" s="81" t="s">
        <v>107</v>
      </c>
      <c r="F133" s="204" t="s">
        <v>108</v>
      </c>
      <c r="G133" s="205"/>
      <c r="H133" s="205"/>
    </row>
    <row r="134" spans="1:8" ht="30" x14ac:dyDescent="0.25">
      <c r="A134" s="82">
        <v>367732</v>
      </c>
      <c r="B134" s="158" t="s">
        <v>320</v>
      </c>
      <c r="C134" s="159">
        <v>600000000</v>
      </c>
      <c r="D134" s="158" t="s">
        <v>330</v>
      </c>
      <c r="E134" s="81" t="s">
        <v>107</v>
      </c>
      <c r="F134" s="204" t="s">
        <v>108</v>
      </c>
      <c r="G134" s="205"/>
      <c r="H134" s="205"/>
    </row>
    <row r="135" spans="1:8" ht="30" x14ac:dyDescent="0.25">
      <c r="A135" s="82">
        <v>370673</v>
      </c>
      <c r="B135" s="158" t="s">
        <v>321</v>
      </c>
      <c r="C135" s="159">
        <v>57350000</v>
      </c>
      <c r="D135" s="158" t="s">
        <v>331</v>
      </c>
      <c r="E135" s="81" t="s">
        <v>107</v>
      </c>
      <c r="F135" s="204" t="s">
        <v>108</v>
      </c>
      <c r="G135" s="205"/>
      <c r="H135" s="205"/>
    </row>
    <row r="136" spans="1:8" ht="30" x14ac:dyDescent="0.25">
      <c r="A136" s="82">
        <v>376497</v>
      </c>
      <c r="B136" s="158" t="s">
        <v>322</v>
      </c>
      <c r="C136" s="159">
        <v>300000000</v>
      </c>
      <c r="D136" s="158" t="s">
        <v>332</v>
      </c>
      <c r="E136" s="81" t="s">
        <v>107</v>
      </c>
      <c r="F136" s="204" t="s">
        <v>108</v>
      </c>
      <c r="G136" s="205"/>
      <c r="H136" s="205"/>
    </row>
    <row r="137" spans="1:8" ht="30" x14ac:dyDescent="0.25">
      <c r="A137" s="82">
        <v>379309</v>
      </c>
      <c r="B137" s="158" t="s">
        <v>112</v>
      </c>
      <c r="C137" s="159">
        <v>300000000</v>
      </c>
      <c r="D137" s="158" t="s">
        <v>113</v>
      </c>
      <c r="E137" s="81" t="s">
        <v>107</v>
      </c>
      <c r="F137" s="204" t="s">
        <v>108</v>
      </c>
      <c r="G137" s="205"/>
      <c r="H137" s="205"/>
    </row>
    <row r="138" spans="1:8" ht="30" x14ac:dyDescent="0.25">
      <c r="A138" s="82">
        <v>382392</v>
      </c>
      <c r="B138" s="158" t="s">
        <v>117</v>
      </c>
      <c r="C138" s="159">
        <v>24487500</v>
      </c>
      <c r="D138" s="158" t="s">
        <v>118</v>
      </c>
      <c r="E138" s="81" t="s">
        <v>109</v>
      </c>
      <c r="F138" s="204" t="s">
        <v>108</v>
      </c>
      <c r="G138" s="205"/>
      <c r="H138" s="205"/>
    </row>
    <row r="139" spans="1:8" x14ac:dyDescent="0.25">
      <c r="A139" s="82">
        <v>384230</v>
      </c>
      <c r="B139" s="158" t="s">
        <v>323</v>
      </c>
      <c r="C139" s="159">
        <v>13250000</v>
      </c>
      <c r="D139" s="158" t="s">
        <v>333</v>
      </c>
      <c r="E139" s="81" t="s">
        <v>109</v>
      </c>
      <c r="F139" s="204" t="s">
        <v>108</v>
      </c>
      <c r="G139" s="205"/>
      <c r="H139" s="205"/>
    </row>
    <row r="140" spans="1:8" x14ac:dyDescent="0.25">
      <c r="A140" s="82">
        <v>384230</v>
      </c>
      <c r="B140" s="158" t="s">
        <v>323</v>
      </c>
      <c r="C140" s="159">
        <v>6754000</v>
      </c>
      <c r="D140" s="158" t="s">
        <v>334</v>
      </c>
      <c r="E140" s="81" t="s">
        <v>109</v>
      </c>
      <c r="F140" s="204" t="s">
        <v>108</v>
      </c>
      <c r="G140" s="205"/>
      <c r="H140" s="205"/>
    </row>
    <row r="141" spans="1:8" x14ac:dyDescent="0.25">
      <c r="A141" s="82">
        <v>384230</v>
      </c>
      <c r="B141" s="158" t="s">
        <v>323</v>
      </c>
      <c r="C141" s="159">
        <v>7362900</v>
      </c>
      <c r="D141" s="158" t="s">
        <v>335</v>
      </c>
      <c r="E141" s="81" t="s">
        <v>109</v>
      </c>
      <c r="F141" s="204" t="s">
        <v>108</v>
      </c>
      <c r="G141" s="205"/>
      <c r="H141" s="205"/>
    </row>
    <row r="142" spans="1:8" x14ac:dyDescent="0.25">
      <c r="A142" s="82">
        <v>384230</v>
      </c>
      <c r="B142" s="158" t="s">
        <v>323</v>
      </c>
      <c r="C142" s="159">
        <v>5837500</v>
      </c>
      <c r="D142" s="158" t="s">
        <v>336</v>
      </c>
      <c r="E142" s="81" t="s">
        <v>109</v>
      </c>
      <c r="F142" s="204" t="s">
        <v>108</v>
      </c>
      <c r="G142" s="205"/>
      <c r="H142" s="205"/>
    </row>
    <row r="143" spans="1:8" x14ac:dyDescent="0.25">
      <c r="A143" s="82">
        <v>384230</v>
      </c>
      <c r="B143" s="158" t="s">
        <v>323</v>
      </c>
      <c r="C143" s="159">
        <v>17730000</v>
      </c>
      <c r="D143" s="158" t="s">
        <v>337</v>
      </c>
      <c r="E143" s="81" t="s">
        <v>109</v>
      </c>
      <c r="F143" s="204" t="s">
        <v>108</v>
      </c>
      <c r="G143" s="205"/>
      <c r="H143" s="205"/>
    </row>
    <row r="144" spans="1:8" ht="30" x14ac:dyDescent="0.25">
      <c r="A144" s="82">
        <v>384230</v>
      </c>
      <c r="B144" s="158" t="s">
        <v>323</v>
      </c>
      <c r="C144" s="159">
        <v>19019400</v>
      </c>
      <c r="D144" s="158" t="s">
        <v>338</v>
      </c>
      <c r="E144" s="81" t="s">
        <v>109</v>
      </c>
      <c r="F144" s="204" t="s">
        <v>108</v>
      </c>
      <c r="G144" s="205"/>
      <c r="H144" s="205"/>
    </row>
    <row r="145" spans="1:8" ht="26.25" customHeight="1" x14ac:dyDescent="0.25">
      <c r="A145" s="82">
        <v>383363</v>
      </c>
      <c r="B145" s="158" t="s">
        <v>324</v>
      </c>
      <c r="C145" s="159">
        <v>4371500</v>
      </c>
      <c r="D145" s="158" t="s">
        <v>334</v>
      </c>
      <c r="E145" s="81" t="s">
        <v>109</v>
      </c>
      <c r="F145" s="204" t="s">
        <v>108</v>
      </c>
      <c r="G145" s="205"/>
      <c r="H145" s="205"/>
    </row>
    <row r="146" spans="1:8" x14ac:dyDescent="0.25">
      <c r="A146" s="82">
        <v>383363</v>
      </c>
      <c r="B146" s="158" t="s">
        <v>325</v>
      </c>
      <c r="C146" s="159">
        <v>4371500</v>
      </c>
      <c r="D146" s="158" t="s">
        <v>334</v>
      </c>
      <c r="E146" s="81" t="s">
        <v>109</v>
      </c>
      <c r="F146" s="204" t="s">
        <v>108</v>
      </c>
      <c r="G146" s="205"/>
      <c r="H146" s="205"/>
    </row>
    <row r="147" spans="1:8" ht="30" x14ac:dyDescent="0.25">
      <c r="A147" s="82">
        <v>385169</v>
      </c>
      <c r="B147" s="158" t="s">
        <v>326</v>
      </c>
      <c r="C147" s="159">
        <v>8994000</v>
      </c>
      <c r="D147" s="158" t="s">
        <v>339</v>
      </c>
      <c r="E147" s="81" t="s">
        <v>109</v>
      </c>
      <c r="F147" s="204" t="s">
        <v>108</v>
      </c>
      <c r="G147" s="205"/>
      <c r="H147" s="205"/>
    </row>
    <row r="148" spans="1:8" x14ac:dyDescent="0.25">
      <c r="A148" s="82">
        <v>385171</v>
      </c>
      <c r="B148" s="158" t="s">
        <v>327</v>
      </c>
      <c r="C148" s="159">
        <v>7700000</v>
      </c>
      <c r="D148" s="158" t="s">
        <v>340</v>
      </c>
      <c r="E148" s="81" t="s">
        <v>109</v>
      </c>
      <c r="F148" s="204" t="s">
        <v>108</v>
      </c>
      <c r="G148" s="205"/>
      <c r="H148" s="205"/>
    </row>
    <row r="149" spans="1:8" x14ac:dyDescent="0.25">
      <c r="A149"/>
      <c r="B149"/>
      <c r="C149"/>
      <c r="D149"/>
      <c r="E149"/>
      <c r="F149"/>
    </row>
    <row r="150" spans="1:8" x14ac:dyDescent="0.25">
      <c r="A150"/>
      <c r="B150"/>
      <c r="C150"/>
      <c r="D150"/>
      <c r="E150"/>
      <c r="F150"/>
    </row>
    <row r="151" spans="1:8" x14ac:dyDescent="0.25">
      <c r="A151"/>
      <c r="B151"/>
      <c r="C151"/>
      <c r="D151"/>
      <c r="E151"/>
      <c r="F151"/>
    </row>
    <row r="152" spans="1:8" x14ac:dyDescent="0.25">
      <c r="A152"/>
      <c r="B152"/>
      <c r="C152"/>
      <c r="D152"/>
      <c r="E152"/>
      <c r="F152"/>
    </row>
    <row r="153" spans="1:8" x14ac:dyDescent="0.25">
      <c r="A153"/>
      <c r="B153"/>
      <c r="C153"/>
      <c r="D153"/>
      <c r="E153"/>
      <c r="F153"/>
    </row>
    <row r="154" spans="1:8" x14ac:dyDescent="0.25">
      <c r="A154"/>
      <c r="B154"/>
      <c r="C154"/>
      <c r="D154"/>
      <c r="E154"/>
      <c r="F154"/>
    </row>
    <row r="155" spans="1:8" x14ac:dyDescent="0.25">
      <c r="A155"/>
      <c r="B155"/>
      <c r="C155"/>
      <c r="D155"/>
      <c r="E155"/>
      <c r="F155"/>
    </row>
    <row r="156" spans="1:8" x14ac:dyDescent="0.25">
      <c r="A156" s="202" t="s">
        <v>119</v>
      </c>
      <c r="B156" s="203"/>
      <c r="C156" s="203"/>
      <c r="D156" s="203"/>
      <c r="E156" s="203"/>
      <c r="F156" s="203"/>
      <c r="G156" s="203"/>
      <c r="H156" s="203"/>
    </row>
    <row r="157" spans="1:8" x14ac:dyDescent="0.25">
      <c r="A157" s="84" t="s">
        <v>101</v>
      </c>
      <c r="B157" s="84" t="s">
        <v>102</v>
      </c>
      <c r="C157" s="84" t="s">
        <v>103</v>
      </c>
      <c r="D157" s="84" t="s">
        <v>104</v>
      </c>
      <c r="E157" s="84" t="s">
        <v>105</v>
      </c>
      <c r="F157" s="216" t="s">
        <v>106</v>
      </c>
      <c r="G157" s="217"/>
      <c r="H157" s="218"/>
    </row>
    <row r="158" spans="1:8" ht="25.5" x14ac:dyDescent="0.25">
      <c r="A158" s="212" t="s">
        <v>341</v>
      </c>
      <c r="B158" s="161" t="s">
        <v>120</v>
      </c>
      <c r="C158" s="92">
        <f>8000000*12</f>
        <v>96000000</v>
      </c>
      <c r="D158" s="38" t="s">
        <v>121</v>
      </c>
      <c r="E158" s="81" t="s">
        <v>107</v>
      </c>
      <c r="F158" s="204" t="s">
        <v>108</v>
      </c>
      <c r="G158" s="205"/>
      <c r="H158" s="205"/>
    </row>
    <row r="159" spans="1:8" x14ac:dyDescent="0.25">
      <c r="A159" s="213"/>
      <c r="B159" s="162"/>
      <c r="C159" s="92">
        <f>78000000*2</f>
        <v>156000000</v>
      </c>
      <c r="D159" s="38" t="s">
        <v>122</v>
      </c>
      <c r="E159" s="81" t="s">
        <v>107</v>
      </c>
      <c r="F159" s="204" t="s">
        <v>108</v>
      </c>
      <c r="G159" s="205"/>
      <c r="H159" s="205"/>
    </row>
    <row r="160" spans="1:8" x14ac:dyDescent="0.25">
      <c r="A160" s="214"/>
      <c r="B160" s="163"/>
      <c r="C160" s="92">
        <f>7000000*12</f>
        <v>84000000</v>
      </c>
      <c r="D160" s="38" t="s">
        <v>123</v>
      </c>
      <c r="E160" s="81" t="s">
        <v>109</v>
      </c>
      <c r="F160" s="204" t="s">
        <v>108</v>
      </c>
      <c r="G160" s="205"/>
      <c r="H160" s="205"/>
    </row>
    <row r="161" spans="1:8" ht="30" x14ac:dyDescent="0.25">
      <c r="A161" s="212" t="s">
        <v>124</v>
      </c>
      <c r="B161" s="164" t="s">
        <v>125</v>
      </c>
      <c r="C161" s="92">
        <f>184164000+227792000</f>
        <v>411956000</v>
      </c>
      <c r="D161" s="93" t="s">
        <v>126</v>
      </c>
      <c r="E161" s="81" t="s">
        <v>109</v>
      </c>
      <c r="F161" s="204" t="s">
        <v>108</v>
      </c>
      <c r="G161" s="205"/>
      <c r="H161" s="205"/>
    </row>
    <row r="162" spans="1:8" x14ac:dyDescent="0.25">
      <c r="A162" s="213"/>
      <c r="B162" s="165"/>
      <c r="C162" s="92">
        <f>1764360000+1044000000</f>
        <v>2808360000</v>
      </c>
      <c r="D162" s="93" t="s">
        <v>127</v>
      </c>
      <c r="E162" s="81" t="s">
        <v>107</v>
      </c>
      <c r="F162" s="204" t="s">
        <v>108</v>
      </c>
      <c r="G162" s="205"/>
      <c r="H162" s="205"/>
    </row>
    <row r="163" spans="1:8" x14ac:dyDescent="0.25">
      <c r="A163" s="213"/>
      <c r="B163" s="165"/>
      <c r="C163" s="92">
        <f>1176240000+696000000</f>
        <v>1872240000</v>
      </c>
      <c r="D163" s="93" t="s">
        <v>128</v>
      </c>
      <c r="E163" s="81" t="s">
        <v>109</v>
      </c>
      <c r="F163" s="204" t="s">
        <v>108</v>
      </c>
      <c r="G163" s="205"/>
      <c r="H163" s="205"/>
    </row>
    <row r="164" spans="1:8" x14ac:dyDescent="0.25">
      <c r="A164" s="213"/>
      <c r="B164" s="165"/>
      <c r="C164" s="92">
        <f>995750000+147200000</f>
        <v>1142950000</v>
      </c>
      <c r="D164" s="93" t="s">
        <v>129</v>
      </c>
      <c r="E164" s="81" t="s">
        <v>107</v>
      </c>
      <c r="F164" s="204" t="s">
        <v>108</v>
      </c>
      <c r="G164" s="205"/>
      <c r="H164" s="205"/>
    </row>
    <row r="165" spans="1:8" x14ac:dyDescent="0.25">
      <c r="A165" s="213"/>
      <c r="B165" s="165"/>
      <c r="C165" s="92">
        <f>1588708000+411520000</f>
        <v>2000228000</v>
      </c>
      <c r="D165" s="93" t="s">
        <v>130</v>
      </c>
      <c r="E165" s="81" t="s">
        <v>107</v>
      </c>
      <c r="F165" s="204" t="s">
        <v>108</v>
      </c>
      <c r="G165" s="205"/>
      <c r="H165" s="205"/>
    </row>
    <row r="166" spans="1:8" x14ac:dyDescent="0.25">
      <c r="A166" s="213"/>
      <c r="B166" s="165"/>
      <c r="C166" s="92">
        <f>2690262000+654080000</f>
        <v>3344342000</v>
      </c>
      <c r="D166" s="93" t="s">
        <v>131</v>
      </c>
      <c r="E166" s="81" t="s">
        <v>107</v>
      </c>
      <c r="F166" s="204" t="s">
        <v>108</v>
      </c>
      <c r="G166" s="205"/>
      <c r="H166" s="205"/>
    </row>
    <row r="167" spans="1:8" x14ac:dyDescent="0.25">
      <c r="A167" s="213"/>
      <c r="B167" s="166"/>
      <c r="C167" s="92">
        <f>195814000+158096000</f>
        <v>353910000</v>
      </c>
      <c r="D167" s="93" t="s">
        <v>132</v>
      </c>
      <c r="E167" s="81" t="s">
        <v>109</v>
      </c>
      <c r="F167" s="204" t="s">
        <v>108</v>
      </c>
      <c r="G167" s="205"/>
      <c r="H167" s="205"/>
    </row>
    <row r="168" spans="1:8" ht="21" customHeight="1" x14ac:dyDescent="0.25">
      <c r="A168" s="213"/>
      <c r="B168" s="164" t="s">
        <v>133</v>
      </c>
      <c r="C168" s="92">
        <v>2514770000</v>
      </c>
      <c r="D168" s="93" t="s">
        <v>134</v>
      </c>
      <c r="E168" s="81" t="s">
        <v>107</v>
      </c>
      <c r="F168" s="204" t="s">
        <v>108</v>
      </c>
      <c r="G168" s="205"/>
      <c r="H168" s="205"/>
    </row>
    <row r="169" spans="1:8" x14ac:dyDescent="0.25">
      <c r="A169" s="214"/>
      <c r="B169" s="166"/>
      <c r="C169" s="92">
        <v>133903000</v>
      </c>
      <c r="D169" s="93" t="s">
        <v>135</v>
      </c>
      <c r="E169" s="81" t="s">
        <v>107</v>
      </c>
      <c r="F169" s="204" t="s">
        <v>108</v>
      </c>
      <c r="G169" s="205"/>
      <c r="H169" s="205"/>
    </row>
    <row r="170" spans="1:8" x14ac:dyDescent="0.25">
      <c r="A170" s="212" t="s">
        <v>136</v>
      </c>
      <c r="B170" s="164" t="s">
        <v>137</v>
      </c>
      <c r="C170" s="92">
        <v>1865360000</v>
      </c>
      <c r="D170" s="93" t="s">
        <v>138</v>
      </c>
      <c r="E170" s="81" t="s">
        <v>107</v>
      </c>
      <c r="F170" s="204" t="s">
        <v>108</v>
      </c>
      <c r="G170" s="205"/>
      <c r="H170" s="205"/>
    </row>
    <row r="171" spans="1:8" x14ac:dyDescent="0.25">
      <c r="A171" s="213"/>
      <c r="B171" s="165"/>
      <c r="C171" s="92">
        <v>405600000</v>
      </c>
      <c r="D171" s="93" t="s">
        <v>139</v>
      </c>
      <c r="E171" s="81" t="s">
        <v>107</v>
      </c>
      <c r="F171" s="204" t="s">
        <v>108</v>
      </c>
      <c r="G171" s="205"/>
      <c r="H171" s="205"/>
    </row>
    <row r="172" spans="1:8" x14ac:dyDescent="0.25">
      <c r="A172" s="213"/>
      <c r="B172" s="165"/>
      <c r="C172" s="92">
        <v>305344000</v>
      </c>
      <c r="D172" s="93" t="s">
        <v>140</v>
      </c>
      <c r="E172" s="81" t="s">
        <v>107</v>
      </c>
      <c r="F172" s="204" t="s">
        <v>108</v>
      </c>
      <c r="G172" s="205"/>
      <c r="H172" s="205"/>
    </row>
    <row r="173" spans="1:8" x14ac:dyDescent="0.25">
      <c r="A173" s="213"/>
      <c r="B173" s="165"/>
      <c r="C173" s="92">
        <v>1230840000</v>
      </c>
      <c r="D173" s="93" t="s">
        <v>141</v>
      </c>
      <c r="E173" s="81" t="s">
        <v>107</v>
      </c>
      <c r="F173" s="204" t="s">
        <v>108</v>
      </c>
      <c r="G173" s="205"/>
      <c r="H173" s="205"/>
    </row>
    <row r="174" spans="1:8" x14ac:dyDescent="0.25">
      <c r="A174" s="213"/>
      <c r="B174" s="165"/>
      <c r="C174" s="92">
        <v>1219400000</v>
      </c>
      <c r="D174" s="93" t="s">
        <v>142</v>
      </c>
      <c r="E174" s="81" t="s">
        <v>107</v>
      </c>
      <c r="F174" s="204" t="s">
        <v>108</v>
      </c>
      <c r="G174" s="205"/>
      <c r="H174" s="205"/>
    </row>
    <row r="175" spans="1:8" x14ac:dyDescent="0.25">
      <c r="A175" s="213"/>
      <c r="B175" s="165"/>
      <c r="C175" s="92">
        <v>1983280000</v>
      </c>
      <c r="D175" s="93" t="s">
        <v>134</v>
      </c>
      <c r="E175" s="81" t="s">
        <v>107</v>
      </c>
      <c r="F175" s="204" t="s">
        <v>108</v>
      </c>
      <c r="G175" s="205"/>
      <c r="H175" s="205"/>
    </row>
    <row r="176" spans="1:8" x14ac:dyDescent="0.25">
      <c r="A176" s="213"/>
      <c r="B176" s="165"/>
      <c r="C176" s="92">
        <v>1286563200</v>
      </c>
      <c r="D176" s="93" t="s">
        <v>131</v>
      </c>
      <c r="E176" s="81" t="s">
        <v>107</v>
      </c>
      <c r="F176" s="204" t="s">
        <v>108</v>
      </c>
      <c r="G176" s="205"/>
      <c r="H176" s="205"/>
    </row>
    <row r="177" spans="1:8" x14ac:dyDescent="0.25">
      <c r="A177" s="213"/>
      <c r="B177" s="165"/>
      <c r="C177" s="92">
        <v>819228800</v>
      </c>
      <c r="D177" s="93" t="s">
        <v>130</v>
      </c>
      <c r="E177" s="81" t="s">
        <v>107</v>
      </c>
      <c r="F177" s="204" t="s">
        <v>108</v>
      </c>
      <c r="G177" s="205"/>
      <c r="H177" s="205"/>
    </row>
    <row r="178" spans="1:8" x14ac:dyDescent="0.25">
      <c r="A178" s="213"/>
      <c r="B178" s="165"/>
      <c r="C178" s="92">
        <v>312000000</v>
      </c>
      <c r="D178" s="93" t="s">
        <v>143</v>
      </c>
      <c r="E178" s="81" t="s">
        <v>109</v>
      </c>
      <c r="F178" s="204" t="s">
        <v>108</v>
      </c>
      <c r="G178" s="205"/>
      <c r="H178" s="205"/>
    </row>
    <row r="179" spans="1:8" x14ac:dyDescent="0.25">
      <c r="A179" s="213"/>
      <c r="B179" s="165"/>
      <c r="C179" s="92">
        <v>2059200000</v>
      </c>
      <c r="D179" s="93" t="s">
        <v>128</v>
      </c>
      <c r="E179" s="81" t="s">
        <v>107</v>
      </c>
      <c r="F179" s="204" t="s">
        <v>108</v>
      </c>
      <c r="G179" s="205"/>
      <c r="H179" s="205"/>
    </row>
    <row r="180" spans="1:8" x14ac:dyDescent="0.25">
      <c r="A180" s="214"/>
      <c r="B180" s="166"/>
      <c r="C180" s="92">
        <v>801008000</v>
      </c>
      <c r="D180" s="93" t="s">
        <v>132</v>
      </c>
      <c r="E180" s="81" t="s">
        <v>107</v>
      </c>
      <c r="F180" s="204" t="s">
        <v>108</v>
      </c>
      <c r="G180" s="205"/>
      <c r="H180" s="205"/>
    </row>
    <row r="181" spans="1:8" x14ac:dyDescent="0.25">
      <c r="A181" s="212" t="s">
        <v>144</v>
      </c>
      <c r="B181" s="237" t="s">
        <v>145</v>
      </c>
      <c r="C181" s="92">
        <v>430080000</v>
      </c>
      <c r="D181" s="93" t="s">
        <v>146</v>
      </c>
      <c r="E181" s="81" t="s">
        <v>107</v>
      </c>
      <c r="F181" s="204" t="s">
        <v>108</v>
      </c>
      <c r="G181" s="205"/>
      <c r="H181" s="205"/>
    </row>
    <row r="182" spans="1:8" ht="30" customHeight="1" x14ac:dyDescent="0.25">
      <c r="A182" s="214"/>
      <c r="B182" s="238"/>
      <c r="C182" s="92">
        <v>11660000</v>
      </c>
      <c r="D182" s="93" t="s">
        <v>147</v>
      </c>
      <c r="E182" s="81" t="s">
        <v>109</v>
      </c>
      <c r="F182" s="204" t="s">
        <v>108</v>
      </c>
      <c r="G182" s="205"/>
      <c r="H182" s="205"/>
    </row>
    <row r="183" spans="1:8" ht="25.5" x14ac:dyDescent="0.25">
      <c r="A183" s="212" t="s">
        <v>342</v>
      </c>
      <c r="B183" s="168" t="s">
        <v>350</v>
      </c>
      <c r="C183" s="172"/>
      <c r="D183" s="172"/>
      <c r="E183" s="173"/>
      <c r="F183" s="204" t="s">
        <v>108</v>
      </c>
      <c r="G183" s="205"/>
      <c r="H183" s="205"/>
    </row>
    <row r="184" spans="1:8" ht="25.5" x14ac:dyDescent="0.25">
      <c r="A184" s="213"/>
      <c r="B184" s="161" t="s">
        <v>351</v>
      </c>
      <c r="C184" s="92">
        <f>1662500000+27225000+880425000</f>
        <v>2570150000</v>
      </c>
      <c r="D184" s="174" t="s">
        <v>131</v>
      </c>
      <c r="E184" s="81" t="s">
        <v>107</v>
      </c>
      <c r="F184" s="204" t="s">
        <v>108</v>
      </c>
      <c r="G184" s="205"/>
      <c r="H184" s="205"/>
    </row>
    <row r="185" spans="1:8" x14ac:dyDescent="0.25">
      <c r="A185" s="213"/>
      <c r="B185" s="162"/>
      <c r="C185" s="92">
        <f>645000000+45375000+658350000+276000000+693000000</f>
        <v>2317725000</v>
      </c>
      <c r="D185" s="174" t="s">
        <v>139</v>
      </c>
      <c r="E185" s="81" t="s">
        <v>107</v>
      </c>
      <c r="F185" s="204" t="s">
        <v>108</v>
      </c>
      <c r="G185" s="205"/>
      <c r="H185" s="205"/>
    </row>
    <row r="186" spans="1:8" x14ac:dyDescent="0.25">
      <c r="A186" s="213"/>
      <c r="B186" s="162"/>
      <c r="C186" s="92">
        <f>1300500000+106950000</f>
        <v>1407450000</v>
      </c>
      <c r="D186" s="174" t="s">
        <v>360</v>
      </c>
      <c r="E186" s="81" t="s">
        <v>107</v>
      </c>
      <c r="F186" s="204" t="s">
        <v>108</v>
      </c>
      <c r="G186" s="205"/>
      <c r="H186" s="205"/>
    </row>
    <row r="187" spans="1:8" ht="25.5" x14ac:dyDescent="0.25">
      <c r="A187" s="213"/>
      <c r="B187" s="162"/>
      <c r="C187" s="92">
        <v>780300000</v>
      </c>
      <c r="D187" s="175" t="s">
        <v>361</v>
      </c>
      <c r="E187" s="81" t="s">
        <v>107</v>
      </c>
      <c r="F187" s="204" t="s">
        <v>108</v>
      </c>
      <c r="G187" s="205"/>
      <c r="H187" s="205"/>
    </row>
    <row r="188" spans="1:8" x14ac:dyDescent="0.25">
      <c r="A188" s="213"/>
      <c r="B188" s="162"/>
      <c r="C188" s="92">
        <f>997500000+18150000+586950000</f>
        <v>1602600000</v>
      </c>
      <c r="D188" s="175" t="s">
        <v>130</v>
      </c>
      <c r="E188" s="81" t="s">
        <v>107</v>
      </c>
      <c r="F188" s="204" t="s">
        <v>108</v>
      </c>
      <c r="G188" s="205"/>
      <c r="H188" s="205"/>
    </row>
    <row r="189" spans="1:8" x14ac:dyDescent="0.25">
      <c r="A189" s="213"/>
      <c r="B189" s="162"/>
      <c r="C189" s="92">
        <f>1612500000+665000000+1097250000+414000000</f>
        <v>3788750000</v>
      </c>
      <c r="D189" s="175" t="s">
        <v>146</v>
      </c>
      <c r="E189" s="81" t="s">
        <v>107</v>
      </c>
      <c r="F189" s="204" t="s">
        <v>108</v>
      </c>
      <c r="G189" s="205"/>
      <c r="H189" s="205"/>
    </row>
    <row r="190" spans="1:8" x14ac:dyDescent="0.25">
      <c r="A190" s="213"/>
      <c r="B190" s="162"/>
      <c r="C190" s="92">
        <v>520200000</v>
      </c>
      <c r="D190" s="175" t="s">
        <v>142</v>
      </c>
      <c r="E190" s="81" t="s">
        <v>107</v>
      </c>
      <c r="F190" s="204" t="s">
        <v>108</v>
      </c>
      <c r="G190" s="205"/>
      <c r="H190" s="205"/>
    </row>
    <row r="191" spans="1:8" x14ac:dyDescent="0.25">
      <c r="A191" s="213"/>
      <c r="B191" s="162"/>
      <c r="C191" s="92">
        <v>1732500000</v>
      </c>
      <c r="D191" s="175" t="s">
        <v>128</v>
      </c>
      <c r="E191" s="81" t="s">
        <v>107</v>
      </c>
      <c r="F191" s="204" t="s">
        <v>108</v>
      </c>
      <c r="G191" s="205"/>
      <c r="H191" s="205"/>
    </row>
    <row r="192" spans="1:8" x14ac:dyDescent="0.25">
      <c r="A192" s="213"/>
      <c r="B192" s="162"/>
      <c r="C192" s="92">
        <v>1039500000</v>
      </c>
      <c r="D192" s="175" t="s">
        <v>127</v>
      </c>
      <c r="E192" s="81" t="s">
        <v>107</v>
      </c>
      <c r="F192" s="204" t="s">
        <v>108</v>
      </c>
      <c r="G192" s="205"/>
      <c r="H192" s="205"/>
    </row>
    <row r="193" spans="1:8" x14ac:dyDescent="0.25">
      <c r="A193" s="213"/>
      <c r="B193" s="162"/>
      <c r="C193" s="92">
        <f>967500000+438900000</f>
        <v>1406400000</v>
      </c>
      <c r="D193" s="175" t="s">
        <v>362</v>
      </c>
      <c r="E193" s="81" t="s">
        <v>107</v>
      </c>
      <c r="F193" s="204" t="s">
        <v>108</v>
      </c>
      <c r="G193" s="205"/>
      <c r="H193" s="205"/>
    </row>
    <row r="194" spans="1:8" x14ac:dyDescent="0.25">
      <c r="A194" s="213"/>
      <c r="B194" s="163"/>
      <c r="C194" s="92">
        <v>1467375000</v>
      </c>
      <c r="D194" s="175" t="s">
        <v>134</v>
      </c>
      <c r="E194" s="81" t="s">
        <v>107</v>
      </c>
      <c r="F194" s="204" t="s">
        <v>108</v>
      </c>
      <c r="G194" s="205"/>
      <c r="H194" s="205"/>
    </row>
    <row r="195" spans="1:8" ht="25.5" x14ac:dyDescent="0.25">
      <c r="A195" s="213"/>
      <c r="B195" s="161" t="s">
        <v>352</v>
      </c>
      <c r="C195" s="92">
        <f>712500000+61875000+352170000</f>
        <v>1126545000</v>
      </c>
      <c r="D195" s="175" t="s">
        <v>131</v>
      </c>
      <c r="E195" s="81" t="s">
        <v>107</v>
      </c>
      <c r="F195" s="204" t="s">
        <v>108</v>
      </c>
      <c r="G195" s="205"/>
      <c r="H195" s="205"/>
    </row>
    <row r="196" spans="1:8" x14ac:dyDescent="0.25">
      <c r="A196" s="213"/>
      <c r="B196" s="162"/>
      <c r="C196" s="92">
        <f>246400000+103125000+504000000+348000000+297000000</f>
        <v>1498525000</v>
      </c>
      <c r="D196" s="175" t="s">
        <v>139</v>
      </c>
      <c r="E196" s="81" t="s">
        <v>107</v>
      </c>
      <c r="F196" s="204" t="s">
        <v>108</v>
      </c>
      <c r="G196" s="205"/>
      <c r="H196" s="205"/>
    </row>
    <row r="197" spans="1:8" x14ac:dyDescent="0.25">
      <c r="A197" s="213"/>
      <c r="B197" s="162"/>
      <c r="C197" s="92">
        <f>628875000+83700000</f>
        <v>712575000</v>
      </c>
      <c r="D197" s="94" t="s">
        <v>360</v>
      </c>
      <c r="E197" s="81" t="s">
        <v>107</v>
      </c>
      <c r="F197" s="204" t="s">
        <v>108</v>
      </c>
      <c r="G197" s="205"/>
      <c r="H197" s="205"/>
    </row>
    <row r="198" spans="1:8" x14ac:dyDescent="0.25">
      <c r="A198" s="213"/>
      <c r="B198" s="162"/>
      <c r="C198" s="92">
        <f>377325000+147390000</f>
        <v>524715000</v>
      </c>
      <c r="D198" s="94" t="s">
        <v>361</v>
      </c>
      <c r="E198" s="81" t="s">
        <v>107</v>
      </c>
      <c r="F198" s="204" t="s">
        <v>108</v>
      </c>
      <c r="G198" s="205"/>
      <c r="H198" s="205"/>
    </row>
    <row r="199" spans="1:8" x14ac:dyDescent="0.25">
      <c r="A199" s="213"/>
      <c r="B199" s="162"/>
      <c r="C199" s="92">
        <f>427500000+41250000+234780000</f>
        <v>703530000</v>
      </c>
      <c r="D199" s="92" t="s">
        <v>130</v>
      </c>
      <c r="E199" s="81" t="s">
        <v>107</v>
      </c>
      <c r="F199" s="204" t="s">
        <v>108</v>
      </c>
      <c r="G199" s="205"/>
      <c r="H199" s="205"/>
    </row>
    <row r="200" spans="1:8" x14ac:dyDescent="0.25">
      <c r="A200" s="213"/>
      <c r="B200" s="162"/>
      <c r="C200" s="92">
        <f>251550000+98260000</f>
        <v>349810000</v>
      </c>
      <c r="D200" s="94" t="s">
        <v>142</v>
      </c>
      <c r="E200" s="81" t="s">
        <v>107</v>
      </c>
      <c r="F200" s="204" t="s">
        <v>108</v>
      </c>
      <c r="G200" s="205"/>
      <c r="H200" s="205"/>
    </row>
    <row r="201" spans="1:8" x14ac:dyDescent="0.25">
      <c r="A201" s="213"/>
      <c r="B201" s="162"/>
      <c r="C201" s="92">
        <f>616000000+285000000+840000000+522000000+245650000</f>
        <v>2508650000</v>
      </c>
      <c r="D201" s="94" t="s">
        <v>146</v>
      </c>
      <c r="E201" s="81" t="s">
        <v>107</v>
      </c>
      <c r="F201" s="204" t="s">
        <v>108</v>
      </c>
      <c r="G201" s="205"/>
      <c r="H201" s="205"/>
    </row>
    <row r="202" spans="1:8" x14ac:dyDescent="0.25">
      <c r="A202" s="213"/>
      <c r="B202" s="162"/>
      <c r="C202" s="92">
        <v>742500000</v>
      </c>
      <c r="D202" s="94" t="s">
        <v>128</v>
      </c>
      <c r="E202" s="81" t="s">
        <v>107</v>
      </c>
      <c r="F202" s="204" t="s">
        <v>108</v>
      </c>
      <c r="G202" s="205"/>
      <c r="H202" s="205"/>
    </row>
    <row r="203" spans="1:8" x14ac:dyDescent="0.25">
      <c r="A203" s="213"/>
      <c r="B203" s="162"/>
      <c r="C203" s="92">
        <v>445500000</v>
      </c>
      <c r="D203" s="94" t="s">
        <v>127</v>
      </c>
      <c r="E203" s="81" t="s">
        <v>107</v>
      </c>
      <c r="F203" s="204" t="s">
        <v>108</v>
      </c>
      <c r="G203" s="205"/>
      <c r="H203" s="205"/>
    </row>
    <row r="204" spans="1:8" x14ac:dyDescent="0.25">
      <c r="A204" s="213"/>
      <c r="B204" s="162"/>
      <c r="C204" s="92">
        <f>369600000+336000000</f>
        <v>705600000</v>
      </c>
      <c r="D204" s="92" t="s">
        <v>362</v>
      </c>
      <c r="E204" s="81" t="s">
        <v>107</v>
      </c>
      <c r="F204" s="204" t="s">
        <v>108</v>
      </c>
      <c r="G204" s="205"/>
      <c r="H204" s="205"/>
    </row>
    <row r="205" spans="1:8" x14ac:dyDescent="0.25">
      <c r="A205" s="214"/>
      <c r="B205" s="163"/>
      <c r="C205" s="92">
        <v>586950000</v>
      </c>
      <c r="D205" s="93" t="s">
        <v>134</v>
      </c>
      <c r="E205" s="81" t="s">
        <v>107</v>
      </c>
      <c r="F205" s="204" t="s">
        <v>108</v>
      </c>
      <c r="G205" s="205"/>
      <c r="H205" s="205"/>
    </row>
    <row r="206" spans="1:8" ht="25.5" x14ac:dyDescent="0.25">
      <c r="A206" s="81" t="s">
        <v>343</v>
      </c>
      <c r="B206" s="169" t="s">
        <v>353</v>
      </c>
      <c r="C206" s="92">
        <v>600000000</v>
      </c>
      <c r="D206" s="167" t="s">
        <v>363</v>
      </c>
      <c r="E206" s="81" t="s">
        <v>107</v>
      </c>
      <c r="F206" s="204" t="s">
        <v>108</v>
      </c>
      <c r="G206" s="205"/>
      <c r="H206" s="205"/>
    </row>
    <row r="207" spans="1:8" ht="25.5" x14ac:dyDescent="0.25">
      <c r="A207" s="81" t="s">
        <v>344</v>
      </c>
      <c r="B207" s="169" t="s">
        <v>354</v>
      </c>
      <c r="C207" s="92">
        <v>3100000000</v>
      </c>
      <c r="D207" s="167" t="s">
        <v>364</v>
      </c>
      <c r="E207" s="81" t="s">
        <v>107</v>
      </c>
      <c r="F207" s="204" t="s">
        <v>108</v>
      </c>
      <c r="G207" s="205"/>
      <c r="H207" s="205"/>
    </row>
    <row r="208" spans="1:8" ht="25.5" x14ac:dyDescent="0.25">
      <c r="A208" s="81" t="s">
        <v>345</v>
      </c>
      <c r="B208" s="38" t="s">
        <v>355</v>
      </c>
      <c r="C208" s="92">
        <v>263400000</v>
      </c>
      <c r="D208" s="167" t="s">
        <v>147</v>
      </c>
      <c r="E208" s="81" t="s">
        <v>107</v>
      </c>
      <c r="F208" s="204" t="s">
        <v>108</v>
      </c>
      <c r="G208" s="205"/>
      <c r="H208" s="205"/>
    </row>
    <row r="209" spans="1:8" ht="25.5" x14ac:dyDescent="0.25">
      <c r="A209" s="81" t="s">
        <v>346</v>
      </c>
      <c r="B209" s="38" t="s">
        <v>356</v>
      </c>
      <c r="C209" s="92">
        <v>4000000000</v>
      </c>
      <c r="D209" s="167" t="s">
        <v>365</v>
      </c>
      <c r="E209" s="81" t="s">
        <v>109</v>
      </c>
      <c r="F209" s="204" t="s">
        <v>108</v>
      </c>
      <c r="G209" s="205"/>
      <c r="H209" s="205"/>
    </row>
    <row r="210" spans="1:8" ht="25.5" x14ac:dyDescent="0.25">
      <c r="A210" s="81" t="s">
        <v>347</v>
      </c>
      <c r="B210" s="170" t="s">
        <v>357</v>
      </c>
      <c r="C210" s="92">
        <v>1500000000</v>
      </c>
      <c r="D210" s="93" t="s">
        <v>366</v>
      </c>
      <c r="E210" s="81" t="s">
        <v>107</v>
      </c>
      <c r="F210" s="204" t="s">
        <v>108</v>
      </c>
      <c r="G210" s="205"/>
      <c r="H210" s="205"/>
    </row>
    <row r="211" spans="1:8" ht="26.25" x14ac:dyDescent="0.25">
      <c r="A211" s="81" t="s">
        <v>348</v>
      </c>
      <c r="B211" s="171" t="s">
        <v>358</v>
      </c>
      <c r="C211" s="176">
        <v>1731750000</v>
      </c>
      <c r="D211" s="41" t="s">
        <v>367</v>
      </c>
      <c r="E211" s="177" t="s">
        <v>107</v>
      </c>
      <c r="F211" s="204" t="s">
        <v>108</v>
      </c>
      <c r="G211" s="205"/>
      <c r="H211" s="205"/>
    </row>
    <row r="212" spans="1:8" ht="30" x14ac:dyDescent="0.25">
      <c r="A212" s="234" t="s">
        <v>349</v>
      </c>
      <c r="B212" s="164" t="s">
        <v>359</v>
      </c>
      <c r="C212" s="176">
        <v>112413500</v>
      </c>
      <c r="D212" s="41" t="s">
        <v>110</v>
      </c>
      <c r="E212" s="177" t="s">
        <v>107</v>
      </c>
      <c r="F212" s="204" t="s">
        <v>108</v>
      </c>
      <c r="G212" s="205"/>
      <c r="H212" s="205"/>
    </row>
    <row r="213" spans="1:8" x14ac:dyDescent="0.25">
      <c r="A213" s="235"/>
      <c r="B213" s="165"/>
      <c r="C213" s="176">
        <v>1372764400</v>
      </c>
      <c r="D213" s="41" t="s">
        <v>147</v>
      </c>
      <c r="E213" s="177" t="s">
        <v>107</v>
      </c>
      <c r="F213" s="204" t="s">
        <v>108</v>
      </c>
      <c r="G213" s="205"/>
      <c r="H213" s="205"/>
    </row>
    <row r="214" spans="1:8" x14ac:dyDescent="0.25">
      <c r="A214" s="236"/>
      <c r="B214" s="166"/>
      <c r="C214" s="176">
        <v>462875000</v>
      </c>
      <c r="D214" s="41" t="s">
        <v>131</v>
      </c>
      <c r="E214" s="177" t="s">
        <v>107</v>
      </c>
      <c r="F214" s="204" t="s">
        <v>108</v>
      </c>
      <c r="G214" s="205"/>
      <c r="H214" s="205"/>
    </row>
    <row r="215" spans="1:8" x14ac:dyDescent="0.25">
      <c r="A215" s="95"/>
      <c r="B215" s="95"/>
      <c r="C215" s="96"/>
      <c r="D215" s="97"/>
      <c r="E215" s="95"/>
      <c r="F215" s="95"/>
    </row>
    <row r="216" spans="1:8" x14ac:dyDescent="0.2">
      <c r="F216" s="98"/>
    </row>
    <row r="217" spans="1:8" x14ac:dyDescent="0.2">
      <c r="A217" s="6"/>
      <c r="F217" s="98"/>
    </row>
    <row r="218" spans="1:8" x14ac:dyDescent="0.2">
      <c r="A218" s="6"/>
      <c r="F218" s="98"/>
    </row>
    <row r="219" spans="1:8" x14ac:dyDescent="0.2">
      <c r="A219" s="6"/>
      <c r="F219" s="98"/>
    </row>
    <row r="220" spans="1:8" x14ac:dyDescent="0.2">
      <c r="A220" s="6"/>
      <c r="F220" s="98"/>
    </row>
    <row r="221" spans="1:8" x14ac:dyDescent="0.2">
      <c r="A221" s="6"/>
      <c r="F221" s="98"/>
    </row>
    <row r="222" spans="1:8" x14ac:dyDescent="0.2">
      <c r="A222" s="6"/>
      <c r="F222" s="98"/>
    </row>
    <row r="223" spans="1:8" x14ac:dyDescent="0.2">
      <c r="A223" s="6" t="s">
        <v>283</v>
      </c>
      <c r="F223" s="98"/>
    </row>
    <row r="224" spans="1:8" ht="25.5" x14ac:dyDescent="0.25">
      <c r="A224" s="99" t="s">
        <v>148</v>
      </c>
      <c r="B224" s="99" t="s">
        <v>149</v>
      </c>
      <c r="C224" s="99" t="s">
        <v>77</v>
      </c>
      <c r="D224" s="99" t="s">
        <v>150</v>
      </c>
      <c r="E224" s="100" t="s">
        <v>151</v>
      </c>
      <c r="F224" s="99" t="s">
        <v>152</v>
      </c>
      <c r="G224" s="89" t="s">
        <v>153</v>
      </c>
    </row>
    <row r="225" spans="1:7" ht="15" customHeight="1" x14ac:dyDescent="0.2">
      <c r="A225" s="42">
        <v>100</v>
      </c>
      <c r="B225" s="178">
        <v>111</v>
      </c>
      <c r="C225" s="182" t="s">
        <v>154</v>
      </c>
      <c r="D225" s="179">
        <v>2799256272</v>
      </c>
      <c r="E225" s="143">
        <v>1962342204</v>
      </c>
      <c r="F225" s="45">
        <f>D225-E225</f>
        <v>836914068</v>
      </c>
      <c r="G225" s="206" t="s">
        <v>155</v>
      </c>
    </row>
    <row r="226" spans="1:7" x14ac:dyDescent="0.2">
      <c r="A226" s="42">
        <v>100</v>
      </c>
      <c r="B226" s="178">
        <v>113</v>
      </c>
      <c r="C226" s="182" t="s">
        <v>156</v>
      </c>
      <c r="D226" s="179">
        <v>149299200</v>
      </c>
      <c r="E226" s="44">
        <v>111974400</v>
      </c>
      <c r="F226" s="45">
        <f t="shared" ref="F226:F258" si="0">D226-E226</f>
        <v>37324800</v>
      </c>
      <c r="G226" s="207"/>
    </row>
    <row r="227" spans="1:7" x14ac:dyDescent="0.2">
      <c r="A227" s="42">
        <v>100</v>
      </c>
      <c r="B227" s="178">
        <v>114</v>
      </c>
      <c r="C227" s="182" t="s">
        <v>157</v>
      </c>
      <c r="D227" s="179">
        <v>245712956</v>
      </c>
      <c r="E227" s="44">
        <v>0</v>
      </c>
      <c r="F227" s="45">
        <f t="shared" si="0"/>
        <v>245712956</v>
      </c>
      <c r="G227" s="207"/>
    </row>
    <row r="228" spans="1:7" ht="15" customHeight="1" x14ac:dyDescent="0.2">
      <c r="A228" s="42">
        <v>100</v>
      </c>
      <c r="B228" s="178">
        <v>123</v>
      </c>
      <c r="C228" s="182" t="s">
        <v>158</v>
      </c>
      <c r="D228" s="179">
        <v>28071076</v>
      </c>
      <c r="E228" s="44">
        <v>4416296</v>
      </c>
      <c r="F228" s="45">
        <f t="shared" si="0"/>
        <v>23654780</v>
      </c>
      <c r="G228" s="207"/>
    </row>
    <row r="229" spans="1:7" x14ac:dyDescent="0.2">
      <c r="A229" s="42">
        <v>100</v>
      </c>
      <c r="B229" s="178">
        <v>125</v>
      </c>
      <c r="C229" s="182" t="s">
        <v>159</v>
      </c>
      <c r="D229" s="179">
        <v>16598993</v>
      </c>
      <c r="E229" s="44">
        <v>1203632</v>
      </c>
      <c r="F229" s="45">
        <f t="shared" si="0"/>
        <v>15395361</v>
      </c>
      <c r="G229" s="207"/>
    </row>
    <row r="230" spans="1:7" x14ac:dyDescent="0.2">
      <c r="A230" s="42">
        <v>100</v>
      </c>
      <c r="B230" s="178">
        <v>131</v>
      </c>
      <c r="C230" s="183" t="s">
        <v>160</v>
      </c>
      <c r="D230" s="179">
        <v>39891371</v>
      </c>
      <c r="E230" s="144">
        <v>34668142</v>
      </c>
      <c r="F230" s="45">
        <f t="shared" si="0"/>
        <v>5223229</v>
      </c>
      <c r="G230" s="207"/>
    </row>
    <row r="231" spans="1:7" x14ac:dyDescent="0.2">
      <c r="A231" s="42">
        <v>100</v>
      </c>
      <c r="B231" s="178">
        <v>133</v>
      </c>
      <c r="C231" s="183" t="s">
        <v>161</v>
      </c>
      <c r="D231" s="179">
        <v>881211596</v>
      </c>
      <c r="E231" s="144">
        <v>610662986</v>
      </c>
      <c r="F231" s="45">
        <f t="shared" si="0"/>
        <v>270548610</v>
      </c>
      <c r="G231" s="207"/>
    </row>
    <row r="232" spans="1:7" ht="24" x14ac:dyDescent="0.2">
      <c r="A232" s="42">
        <v>100</v>
      </c>
      <c r="B232" s="178">
        <v>137</v>
      </c>
      <c r="C232" s="183" t="s">
        <v>162</v>
      </c>
      <c r="D232" s="179">
        <v>58500000</v>
      </c>
      <c r="E232" s="144">
        <v>40500000</v>
      </c>
      <c r="F232" s="45">
        <f t="shared" si="0"/>
        <v>18000000</v>
      </c>
      <c r="G232" s="207"/>
    </row>
    <row r="233" spans="1:7" x14ac:dyDescent="0.2">
      <c r="A233" s="42">
        <v>100</v>
      </c>
      <c r="B233" s="178">
        <v>144</v>
      </c>
      <c r="C233" s="183" t="s">
        <v>163</v>
      </c>
      <c r="D233" s="179">
        <v>5499625805</v>
      </c>
      <c r="E233" s="144">
        <v>3683966478</v>
      </c>
      <c r="F233" s="45">
        <f t="shared" si="0"/>
        <v>1815659327</v>
      </c>
      <c r="G233" s="207"/>
    </row>
    <row r="234" spans="1:7" x14ac:dyDescent="0.2">
      <c r="A234" s="42">
        <v>100</v>
      </c>
      <c r="B234" s="178">
        <v>145</v>
      </c>
      <c r="C234" s="183" t="s">
        <v>164</v>
      </c>
      <c r="D234" s="179">
        <v>1545594362</v>
      </c>
      <c r="E234" s="144">
        <v>1014312449</v>
      </c>
      <c r="F234" s="45">
        <f t="shared" si="0"/>
        <v>531281913</v>
      </c>
      <c r="G234" s="207"/>
    </row>
    <row r="235" spans="1:7" x14ac:dyDescent="0.2">
      <c r="A235" s="42">
        <v>100</v>
      </c>
      <c r="B235" s="178">
        <v>199</v>
      </c>
      <c r="C235" s="183" t="s">
        <v>165</v>
      </c>
      <c r="D235" s="179">
        <v>5487380</v>
      </c>
      <c r="E235" s="144">
        <v>487380</v>
      </c>
      <c r="F235" s="45">
        <f t="shared" si="0"/>
        <v>5000000</v>
      </c>
      <c r="G235" s="207"/>
    </row>
    <row r="236" spans="1:7" x14ac:dyDescent="0.2">
      <c r="A236" s="42">
        <v>200</v>
      </c>
      <c r="B236" s="43">
        <v>210</v>
      </c>
      <c r="C236" s="183" t="s">
        <v>370</v>
      </c>
      <c r="D236" s="179">
        <v>665000000</v>
      </c>
      <c r="E236" s="144">
        <v>382891036</v>
      </c>
      <c r="F236" s="45">
        <f t="shared" si="0"/>
        <v>282108964</v>
      </c>
      <c r="G236" s="207"/>
    </row>
    <row r="237" spans="1:7" x14ac:dyDescent="0.2">
      <c r="A237" s="42">
        <v>200</v>
      </c>
      <c r="B237" s="43">
        <v>230</v>
      </c>
      <c r="C237" s="182" t="s">
        <v>371</v>
      </c>
      <c r="D237" s="179">
        <v>2112000001</v>
      </c>
      <c r="E237" s="46">
        <v>1718960442</v>
      </c>
      <c r="F237" s="45">
        <f t="shared" si="0"/>
        <v>393039559</v>
      </c>
      <c r="G237" s="207"/>
    </row>
    <row r="238" spans="1:7" ht="24" x14ac:dyDescent="0.2">
      <c r="A238" s="42">
        <v>200</v>
      </c>
      <c r="B238" s="43">
        <v>240</v>
      </c>
      <c r="C238" s="182" t="s">
        <v>372</v>
      </c>
      <c r="D238" s="179">
        <v>2859670000</v>
      </c>
      <c r="E238" s="46">
        <v>751729816</v>
      </c>
      <c r="F238" s="45">
        <f t="shared" si="0"/>
        <v>2107940184</v>
      </c>
      <c r="G238" s="207"/>
    </row>
    <row r="239" spans="1:7" x14ac:dyDescent="0.2">
      <c r="A239" s="42">
        <v>200</v>
      </c>
      <c r="B239" s="43">
        <v>250</v>
      </c>
      <c r="C239" s="182" t="s">
        <v>373</v>
      </c>
      <c r="D239" s="179">
        <v>275200000</v>
      </c>
      <c r="E239" s="46">
        <v>199800000</v>
      </c>
      <c r="F239" s="45">
        <f t="shared" si="0"/>
        <v>75400000</v>
      </c>
      <c r="G239" s="207"/>
    </row>
    <row r="240" spans="1:7" ht="24" x14ac:dyDescent="0.2">
      <c r="A240" s="42">
        <v>200</v>
      </c>
      <c r="B240" s="43">
        <v>260</v>
      </c>
      <c r="C240" s="184" t="s">
        <v>374</v>
      </c>
      <c r="D240" s="179">
        <v>672700000</v>
      </c>
      <c r="E240" s="46">
        <v>347412560</v>
      </c>
      <c r="F240" s="45">
        <f t="shared" si="0"/>
        <v>325287440</v>
      </c>
      <c r="G240" s="207"/>
    </row>
    <row r="241" spans="1:7" ht="15" customHeight="1" x14ac:dyDescent="0.2">
      <c r="A241" s="42">
        <v>200</v>
      </c>
      <c r="B241" s="43">
        <v>271</v>
      </c>
      <c r="C241" s="184" t="s">
        <v>375</v>
      </c>
      <c r="D241" s="179">
        <v>544860064</v>
      </c>
      <c r="E241" s="46">
        <v>313200000</v>
      </c>
      <c r="F241" s="45">
        <f t="shared" si="0"/>
        <v>231660064</v>
      </c>
      <c r="G241" s="207"/>
    </row>
    <row r="242" spans="1:7" x14ac:dyDescent="0.2">
      <c r="A242" s="42">
        <v>200</v>
      </c>
      <c r="B242" s="43">
        <v>281</v>
      </c>
      <c r="C242" s="184" t="s">
        <v>376</v>
      </c>
      <c r="D242" s="179">
        <v>79430400</v>
      </c>
      <c r="E242" s="46">
        <v>3600000</v>
      </c>
      <c r="F242" s="45">
        <f t="shared" si="0"/>
        <v>75830400</v>
      </c>
      <c r="G242" s="207"/>
    </row>
    <row r="243" spans="1:7" x14ac:dyDescent="0.2">
      <c r="A243" s="42">
        <v>200</v>
      </c>
      <c r="B243" s="43">
        <v>284</v>
      </c>
      <c r="C243" s="184" t="s">
        <v>377</v>
      </c>
      <c r="D243" s="179">
        <v>48704000</v>
      </c>
      <c r="E243" s="46">
        <v>0</v>
      </c>
      <c r="F243" s="45">
        <f t="shared" si="0"/>
        <v>48704000</v>
      </c>
      <c r="G243" s="207"/>
    </row>
    <row r="244" spans="1:7" ht="24" x14ac:dyDescent="0.2">
      <c r="A244" s="42">
        <v>200</v>
      </c>
      <c r="B244" s="43">
        <v>290</v>
      </c>
      <c r="C244" s="184" t="s">
        <v>378</v>
      </c>
      <c r="D244" s="179">
        <v>100000000</v>
      </c>
      <c r="E244" s="46">
        <v>0</v>
      </c>
      <c r="F244" s="45">
        <f t="shared" si="0"/>
        <v>100000000</v>
      </c>
      <c r="G244" s="207"/>
    </row>
    <row r="245" spans="1:7" x14ac:dyDescent="0.2">
      <c r="A245" s="42">
        <v>300</v>
      </c>
      <c r="B245" s="43">
        <v>310</v>
      </c>
      <c r="C245" s="182" t="s">
        <v>379</v>
      </c>
      <c r="D245" s="179">
        <v>79672400</v>
      </c>
      <c r="E245" s="46">
        <v>12645582</v>
      </c>
      <c r="F245" s="45">
        <f t="shared" si="0"/>
        <v>67026818</v>
      </c>
      <c r="G245" s="207"/>
    </row>
    <row r="246" spans="1:7" x14ac:dyDescent="0.2">
      <c r="A246" s="42">
        <v>300</v>
      </c>
      <c r="B246" s="43">
        <v>320</v>
      </c>
      <c r="C246" s="182" t="s">
        <v>380</v>
      </c>
      <c r="D246" s="179">
        <v>125420000</v>
      </c>
      <c r="E246" s="46">
        <v>0</v>
      </c>
      <c r="F246" s="45">
        <f t="shared" si="0"/>
        <v>125420000</v>
      </c>
      <c r="G246" s="207"/>
    </row>
    <row r="247" spans="1:7" ht="24" x14ac:dyDescent="0.2">
      <c r="A247" s="42">
        <v>300</v>
      </c>
      <c r="B247" s="43">
        <v>330</v>
      </c>
      <c r="C247" s="182" t="s">
        <v>381</v>
      </c>
      <c r="D247" s="179">
        <v>183902500</v>
      </c>
      <c r="E247" s="46">
        <v>88176600</v>
      </c>
      <c r="F247" s="45">
        <f t="shared" si="0"/>
        <v>95725900</v>
      </c>
      <c r="G247" s="207"/>
    </row>
    <row r="248" spans="1:7" ht="24" x14ac:dyDescent="0.2">
      <c r="A248" s="42">
        <v>300</v>
      </c>
      <c r="B248" s="43">
        <v>340</v>
      </c>
      <c r="C248" s="182" t="s">
        <v>382</v>
      </c>
      <c r="D248" s="179">
        <v>611586200</v>
      </c>
      <c r="E248" s="46">
        <v>419415820</v>
      </c>
      <c r="F248" s="45">
        <f t="shared" si="0"/>
        <v>192170380</v>
      </c>
      <c r="G248" s="207"/>
    </row>
    <row r="249" spans="1:7" ht="24" x14ac:dyDescent="0.2">
      <c r="A249" s="42">
        <v>300</v>
      </c>
      <c r="B249" s="43">
        <v>350</v>
      </c>
      <c r="C249" s="182" t="s">
        <v>383</v>
      </c>
      <c r="D249" s="179">
        <v>145740400</v>
      </c>
      <c r="E249" s="46">
        <v>25848094</v>
      </c>
      <c r="F249" s="45">
        <f t="shared" si="0"/>
        <v>119892306</v>
      </c>
      <c r="G249" s="207"/>
    </row>
    <row r="250" spans="1:7" ht="24" x14ac:dyDescent="0.2">
      <c r="A250" s="42">
        <v>300</v>
      </c>
      <c r="B250" s="43">
        <v>360</v>
      </c>
      <c r="C250" s="182" t="s">
        <v>384</v>
      </c>
      <c r="D250" s="179">
        <v>1253438000</v>
      </c>
      <c r="E250" s="46">
        <v>1000000000</v>
      </c>
      <c r="F250" s="45">
        <f t="shared" si="0"/>
        <v>253438000</v>
      </c>
      <c r="G250" s="207"/>
    </row>
    <row r="251" spans="1:7" x14ac:dyDescent="0.2">
      <c r="A251" s="42">
        <v>300</v>
      </c>
      <c r="B251" s="43">
        <v>390</v>
      </c>
      <c r="C251" s="182" t="s">
        <v>385</v>
      </c>
      <c r="D251" s="179">
        <v>384152889</v>
      </c>
      <c r="E251" s="46">
        <v>124589850</v>
      </c>
      <c r="F251" s="45">
        <f t="shared" si="0"/>
        <v>259563039</v>
      </c>
      <c r="G251" s="207"/>
    </row>
    <row r="252" spans="1:7" ht="24" x14ac:dyDescent="0.2">
      <c r="A252" s="42">
        <v>500</v>
      </c>
      <c r="B252" s="43">
        <v>530</v>
      </c>
      <c r="C252" s="182" t="s">
        <v>386</v>
      </c>
      <c r="D252" s="179">
        <v>75000000</v>
      </c>
      <c r="E252" s="46">
        <v>57350000</v>
      </c>
      <c r="F252" s="45">
        <f t="shared" si="0"/>
        <v>17650000</v>
      </c>
      <c r="G252" s="207"/>
    </row>
    <row r="253" spans="1:7" ht="24" x14ac:dyDescent="0.2">
      <c r="A253" s="42">
        <v>500</v>
      </c>
      <c r="B253" s="43">
        <v>540</v>
      </c>
      <c r="C253" s="182" t="s">
        <v>387</v>
      </c>
      <c r="D253" s="179">
        <v>386005000</v>
      </c>
      <c r="E253" s="46">
        <v>0</v>
      </c>
      <c r="F253" s="45">
        <f t="shared" si="0"/>
        <v>386005000</v>
      </c>
      <c r="G253" s="207"/>
    </row>
    <row r="254" spans="1:7" ht="24" x14ac:dyDescent="0.2">
      <c r="A254" s="42">
        <v>800</v>
      </c>
      <c r="B254" s="43">
        <v>831</v>
      </c>
      <c r="C254" s="182" t="s">
        <v>388</v>
      </c>
      <c r="D254" s="179">
        <v>42089782583</v>
      </c>
      <c r="E254" s="46">
        <v>22500000000</v>
      </c>
      <c r="F254" s="45">
        <f t="shared" si="0"/>
        <v>19589782583</v>
      </c>
      <c r="G254" s="207"/>
    </row>
    <row r="255" spans="1:7" ht="24" x14ac:dyDescent="0.2">
      <c r="A255" s="42">
        <v>800</v>
      </c>
      <c r="B255" s="180">
        <v>831</v>
      </c>
      <c r="C255" s="182" t="s">
        <v>389</v>
      </c>
      <c r="D255" s="179">
        <v>8450000000</v>
      </c>
      <c r="E255" s="46">
        <v>8450000000</v>
      </c>
      <c r="F255" s="45">
        <f t="shared" si="0"/>
        <v>0</v>
      </c>
      <c r="G255" s="207"/>
    </row>
    <row r="256" spans="1:7" x14ac:dyDescent="0.2">
      <c r="A256" s="42">
        <v>800</v>
      </c>
      <c r="B256" s="43">
        <v>841</v>
      </c>
      <c r="C256" s="182" t="s">
        <v>390</v>
      </c>
      <c r="D256" s="179">
        <v>150000000</v>
      </c>
      <c r="E256" s="46">
        <v>93768240</v>
      </c>
      <c r="F256" s="45">
        <f t="shared" si="0"/>
        <v>56231760</v>
      </c>
      <c r="G256" s="207"/>
    </row>
    <row r="257" spans="1:7" ht="24" x14ac:dyDescent="0.2">
      <c r="A257" s="42">
        <v>800</v>
      </c>
      <c r="B257" s="43">
        <v>846</v>
      </c>
      <c r="C257" s="182" t="s">
        <v>391</v>
      </c>
      <c r="D257" s="179">
        <v>300895689</v>
      </c>
      <c r="E257" s="46">
        <v>0</v>
      </c>
      <c r="F257" s="45">
        <f t="shared" si="0"/>
        <v>300895689</v>
      </c>
      <c r="G257" s="207"/>
    </row>
    <row r="258" spans="1:7" ht="24" x14ac:dyDescent="0.2">
      <c r="A258" s="42">
        <v>900</v>
      </c>
      <c r="B258" s="43">
        <v>910</v>
      </c>
      <c r="C258" s="182" t="s">
        <v>392</v>
      </c>
      <c r="D258" s="181">
        <v>20000000</v>
      </c>
      <c r="E258" s="46">
        <v>0</v>
      </c>
      <c r="F258" s="45">
        <f t="shared" si="0"/>
        <v>20000000</v>
      </c>
      <c r="G258" s="208"/>
    </row>
    <row r="259" spans="1:7" ht="15" customHeight="1" x14ac:dyDescent="0.25">
      <c r="B259" s="40"/>
      <c r="C259" s="7"/>
      <c r="D259" s="185">
        <v>72882409137</v>
      </c>
      <c r="E259" s="186">
        <f>SUM(E225:E258)</f>
        <v>43953922007</v>
      </c>
      <c r="F259" s="185">
        <f>SUM(F225:F258)</f>
        <v>28928487130</v>
      </c>
      <c r="G259" s="47"/>
    </row>
    <row r="261" spans="1:7" x14ac:dyDescent="0.25">
      <c r="C261" s="40"/>
      <c r="D261" s="7"/>
    </row>
    <row r="262" spans="1:7" x14ac:dyDescent="0.25">
      <c r="C262" s="40"/>
      <c r="D262" s="7"/>
    </row>
    <row r="263" spans="1:7" ht="18.75" x14ac:dyDescent="0.25">
      <c r="C263" s="40"/>
      <c r="D263" s="7"/>
      <c r="E263" s="69"/>
    </row>
    <row r="264" spans="1:7" x14ac:dyDescent="0.25">
      <c r="C264" s="40"/>
      <c r="D264" s="7"/>
    </row>
    <row r="265" spans="1:7" x14ac:dyDescent="0.25">
      <c r="C265" s="40"/>
      <c r="D265" s="7"/>
    </row>
    <row r="266" spans="1:7" x14ac:dyDescent="0.25">
      <c r="C266" s="40"/>
      <c r="D266" s="7"/>
    </row>
    <row r="267" spans="1:7" x14ac:dyDescent="0.25">
      <c r="C267" s="40"/>
      <c r="D267" s="7"/>
    </row>
    <row r="268" spans="1:7" x14ac:dyDescent="0.25">
      <c r="C268" s="40"/>
      <c r="D268" s="7"/>
    </row>
    <row r="269" spans="1:7" x14ac:dyDescent="0.25">
      <c r="C269" s="40"/>
      <c r="D269" s="7"/>
    </row>
    <row r="270" spans="1:7" x14ac:dyDescent="0.25">
      <c r="C270" s="40"/>
      <c r="D270" s="7"/>
    </row>
    <row r="271" spans="1:7" x14ac:dyDescent="0.25">
      <c r="C271" s="40"/>
      <c r="D271" s="7"/>
    </row>
    <row r="272" spans="1:7" x14ac:dyDescent="0.25">
      <c r="C272" s="40"/>
      <c r="D272" s="7"/>
    </row>
    <row r="273" spans="1:5" x14ac:dyDescent="0.25">
      <c r="C273" s="40"/>
      <c r="D273" s="7"/>
    </row>
    <row r="274" spans="1:5" x14ac:dyDescent="0.25">
      <c r="C274" s="40"/>
      <c r="D274" s="7"/>
    </row>
    <row r="275" spans="1:5" x14ac:dyDescent="0.25">
      <c r="C275" s="40"/>
      <c r="D275" s="7"/>
    </row>
    <row r="276" spans="1:5" x14ac:dyDescent="0.25">
      <c r="C276" s="40"/>
      <c r="D276" s="7"/>
    </row>
    <row r="277" spans="1:5" x14ac:dyDescent="0.25">
      <c r="C277" s="40"/>
      <c r="D277" s="7"/>
    </row>
    <row r="278" spans="1:5" x14ac:dyDescent="0.25">
      <c r="C278" s="40"/>
      <c r="D278" s="7"/>
    </row>
    <row r="279" spans="1:5" x14ac:dyDescent="0.25">
      <c r="C279" s="40"/>
      <c r="D279" s="7"/>
    </row>
    <row r="280" spans="1:5" x14ac:dyDescent="0.25">
      <c r="C280" s="40"/>
      <c r="D280" s="7"/>
    </row>
    <row r="281" spans="1:5" x14ac:dyDescent="0.25">
      <c r="A281" s="8" t="s">
        <v>166</v>
      </c>
      <c r="C281" s="40"/>
      <c r="D281" s="7"/>
    </row>
    <row r="282" spans="1:5" x14ac:dyDescent="0.25">
      <c r="A282" s="101" t="s">
        <v>6</v>
      </c>
      <c r="B282" s="101" t="s">
        <v>167</v>
      </c>
      <c r="C282" s="101" t="s">
        <v>168</v>
      </c>
      <c r="D282" s="101" t="s">
        <v>169</v>
      </c>
      <c r="E282" s="99" t="s">
        <v>170</v>
      </c>
    </row>
    <row r="283" spans="1:5" ht="36" x14ac:dyDescent="0.25">
      <c r="A283" s="29">
        <v>1</v>
      </c>
      <c r="B283" s="50" t="s">
        <v>171</v>
      </c>
      <c r="C283" s="51" t="s">
        <v>172</v>
      </c>
      <c r="D283" s="51" t="s">
        <v>173</v>
      </c>
      <c r="E283" s="68" t="s">
        <v>174</v>
      </c>
    </row>
    <row r="284" spans="1:5" ht="36" x14ac:dyDescent="0.25">
      <c r="A284" s="29">
        <v>2</v>
      </c>
      <c r="B284" s="50" t="s">
        <v>175</v>
      </c>
      <c r="C284" s="52">
        <v>565500000</v>
      </c>
      <c r="D284" s="51" t="s">
        <v>176</v>
      </c>
      <c r="E284" s="68" t="s">
        <v>177</v>
      </c>
    </row>
    <row r="285" spans="1:5" ht="36" x14ac:dyDescent="0.25">
      <c r="A285" s="29">
        <v>3</v>
      </c>
      <c r="B285" s="50" t="s">
        <v>178</v>
      </c>
      <c r="C285" s="52">
        <v>532400760</v>
      </c>
      <c r="D285" s="51" t="s">
        <v>179</v>
      </c>
      <c r="E285" s="68" t="s">
        <v>180</v>
      </c>
    </row>
    <row r="286" spans="1:5" ht="36" x14ac:dyDescent="0.25">
      <c r="A286" s="29">
        <v>4</v>
      </c>
      <c r="B286" s="50" t="s">
        <v>181</v>
      </c>
      <c r="C286" s="51" t="s">
        <v>172</v>
      </c>
      <c r="D286" s="51" t="s">
        <v>173</v>
      </c>
      <c r="E286" s="68" t="s">
        <v>182</v>
      </c>
    </row>
    <row r="287" spans="1:5" ht="36" x14ac:dyDescent="0.25">
      <c r="A287" s="29">
        <v>5</v>
      </c>
      <c r="B287" s="50" t="s">
        <v>183</v>
      </c>
      <c r="C287" s="52">
        <v>89392240</v>
      </c>
      <c r="D287" s="51" t="s">
        <v>179</v>
      </c>
      <c r="E287" s="68" t="s">
        <v>184</v>
      </c>
    </row>
    <row r="288" spans="1:5" ht="36" x14ac:dyDescent="0.25">
      <c r="A288" s="29">
        <v>6</v>
      </c>
      <c r="B288" s="50" t="s">
        <v>185</v>
      </c>
      <c r="C288" s="51" t="s">
        <v>172</v>
      </c>
      <c r="D288" s="51" t="s">
        <v>173</v>
      </c>
      <c r="E288" s="68" t="s">
        <v>186</v>
      </c>
    </row>
    <row r="289" spans="1:7" x14ac:dyDescent="0.2">
      <c r="A289" s="210" t="s">
        <v>187</v>
      </c>
      <c r="B289" s="211"/>
      <c r="C289" s="100">
        <f>SUM(C284:C288)</f>
        <v>1187293000</v>
      </c>
      <c r="D289" s="41"/>
    </row>
    <row r="290" spans="1:7" x14ac:dyDescent="0.25">
      <c r="A290" s="53"/>
      <c r="C290" s="40"/>
      <c r="D290" s="7"/>
    </row>
    <row r="291" spans="1:7" x14ac:dyDescent="0.25">
      <c r="A291" s="8" t="s">
        <v>188</v>
      </c>
      <c r="C291" s="40"/>
      <c r="D291" s="7"/>
    </row>
    <row r="292" spans="1:7" x14ac:dyDescent="0.2">
      <c r="A292" s="8" t="s">
        <v>189</v>
      </c>
      <c r="C292" s="40"/>
      <c r="D292" s="7"/>
      <c r="E292" s="102"/>
    </row>
    <row r="293" spans="1:7" ht="25.5" x14ac:dyDescent="0.25">
      <c r="A293" s="101" t="s">
        <v>86</v>
      </c>
      <c r="B293" s="101" t="s">
        <v>190</v>
      </c>
      <c r="C293" s="101" t="s">
        <v>77</v>
      </c>
      <c r="D293" s="101" t="s">
        <v>191</v>
      </c>
      <c r="E293" s="101" t="s">
        <v>192</v>
      </c>
    </row>
    <row r="294" spans="1:7" ht="24" x14ac:dyDescent="0.25">
      <c r="A294" s="29">
        <v>1</v>
      </c>
      <c r="B294" s="54" t="s">
        <v>193</v>
      </c>
      <c r="C294" s="29" t="s">
        <v>194</v>
      </c>
      <c r="D294" s="29" t="s">
        <v>195</v>
      </c>
      <c r="E294" s="67" t="s">
        <v>196</v>
      </c>
    </row>
    <row r="295" spans="1:7" ht="39.75" customHeight="1" x14ac:dyDescent="0.25">
      <c r="A295" s="55">
        <v>2</v>
      </c>
      <c r="B295" s="56" t="s">
        <v>197</v>
      </c>
      <c r="C295" s="55" t="s">
        <v>198</v>
      </c>
      <c r="D295" s="55" t="s">
        <v>199</v>
      </c>
      <c r="E295" s="65" t="s">
        <v>200</v>
      </c>
      <c r="F295" s="48"/>
      <c r="G295" s="48"/>
    </row>
    <row r="296" spans="1:7" ht="37.5" customHeight="1" x14ac:dyDescent="0.25">
      <c r="A296" s="55">
        <v>3</v>
      </c>
      <c r="B296" s="56" t="s">
        <v>197</v>
      </c>
      <c r="C296" s="55" t="s">
        <v>201</v>
      </c>
      <c r="D296" s="55" t="s">
        <v>199</v>
      </c>
      <c r="E296" s="65" t="s">
        <v>202</v>
      </c>
      <c r="F296" s="49"/>
    </row>
    <row r="297" spans="1:7" ht="31.5" customHeight="1" x14ac:dyDescent="0.25">
      <c r="A297" s="55">
        <v>4</v>
      </c>
      <c r="B297" s="56" t="s">
        <v>197</v>
      </c>
      <c r="C297" s="55" t="s">
        <v>203</v>
      </c>
      <c r="D297" s="55" t="s">
        <v>199</v>
      </c>
      <c r="E297" s="65" t="s">
        <v>202</v>
      </c>
      <c r="F297" s="49"/>
    </row>
    <row r="298" spans="1:7" ht="31.5" customHeight="1" x14ac:dyDescent="0.25">
      <c r="A298" s="55">
        <v>5</v>
      </c>
      <c r="B298" s="54" t="s">
        <v>204</v>
      </c>
      <c r="C298" s="29" t="s">
        <v>205</v>
      </c>
      <c r="D298" s="55" t="s">
        <v>206</v>
      </c>
      <c r="E298" s="65" t="s">
        <v>207</v>
      </c>
      <c r="F298" s="49"/>
    </row>
    <row r="299" spans="1:7" ht="24" x14ac:dyDescent="0.25">
      <c r="A299" s="55">
        <v>6</v>
      </c>
      <c r="B299" s="54" t="s">
        <v>193</v>
      </c>
      <c r="C299" s="29" t="s">
        <v>208</v>
      </c>
      <c r="D299" s="57" t="s">
        <v>209</v>
      </c>
      <c r="E299" s="65" t="s">
        <v>210</v>
      </c>
      <c r="F299" s="49"/>
    </row>
    <row r="300" spans="1:7" x14ac:dyDescent="0.25">
      <c r="A300" s="55">
        <v>7</v>
      </c>
      <c r="B300" s="54" t="s">
        <v>211</v>
      </c>
      <c r="C300" s="29" t="s">
        <v>212</v>
      </c>
      <c r="D300" s="55" t="s">
        <v>213</v>
      </c>
      <c r="E300" s="66" t="s">
        <v>214</v>
      </c>
      <c r="F300" s="49"/>
    </row>
    <row r="301" spans="1:7" x14ac:dyDescent="0.25">
      <c r="F301" s="49"/>
    </row>
    <row r="302" spans="1:7" x14ac:dyDescent="0.25">
      <c r="F302" s="49"/>
    </row>
    <row r="303" spans="1:7" x14ac:dyDescent="0.25">
      <c r="F303" s="49"/>
    </row>
    <row r="304" spans="1:7" x14ac:dyDescent="0.25">
      <c r="F304" s="49"/>
    </row>
    <row r="305" spans="1:6" x14ac:dyDescent="0.25">
      <c r="F305" s="49"/>
    </row>
    <row r="306" spans="1:6" x14ac:dyDescent="0.25">
      <c r="A306" s="8" t="s">
        <v>215</v>
      </c>
      <c r="F306" s="49"/>
    </row>
    <row r="307" spans="1:6" ht="24" x14ac:dyDescent="0.25">
      <c r="A307" s="103" t="s">
        <v>216</v>
      </c>
      <c r="B307" s="103" t="s">
        <v>217</v>
      </c>
      <c r="C307" s="103" t="s">
        <v>218</v>
      </c>
      <c r="D307" s="103" t="s">
        <v>219</v>
      </c>
      <c r="E307" s="104" t="s">
        <v>220</v>
      </c>
      <c r="F307" s="49"/>
    </row>
    <row r="308" spans="1:6" x14ac:dyDescent="0.25">
      <c r="A308" s="58"/>
      <c r="B308" s="58"/>
      <c r="C308" s="58"/>
      <c r="D308" s="58"/>
      <c r="E308" s="39"/>
      <c r="F308" s="49"/>
    </row>
    <row r="309" spans="1:6" ht="57.75" customHeight="1" x14ac:dyDescent="0.25">
      <c r="A309" s="209" t="s">
        <v>221</v>
      </c>
      <c r="B309" s="209"/>
      <c r="C309" s="209"/>
      <c r="D309" s="209"/>
      <c r="E309" s="209"/>
      <c r="F309" s="49"/>
    </row>
    <row r="310" spans="1:6" x14ac:dyDescent="0.25">
      <c r="A310" s="5"/>
      <c r="B310" s="5"/>
      <c r="D310" s="5"/>
      <c r="E310" s="156"/>
      <c r="F310" s="157"/>
    </row>
    <row r="311" spans="1:6" x14ac:dyDescent="0.25">
      <c r="A311" s="8" t="s">
        <v>222</v>
      </c>
      <c r="E311" s="62"/>
      <c r="F311" s="49"/>
    </row>
    <row r="312" spans="1:6" x14ac:dyDescent="0.25">
      <c r="A312" s="103" t="s">
        <v>223</v>
      </c>
      <c r="B312" s="103" t="s">
        <v>224</v>
      </c>
      <c r="C312" s="103" t="s">
        <v>77</v>
      </c>
      <c r="D312" s="103" t="s">
        <v>225</v>
      </c>
      <c r="E312" s="103" t="s">
        <v>219</v>
      </c>
      <c r="F312" s="49"/>
    </row>
    <row r="313" spans="1:6" x14ac:dyDescent="0.2">
      <c r="A313" s="147">
        <v>8577</v>
      </c>
      <c r="B313" s="148">
        <v>43925</v>
      </c>
      <c r="C313" s="149" t="s">
        <v>226</v>
      </c>
      <c r="D313" s="149" t="s">
        <v>227</v>
      </c>
      <c r="E313" s="150" t="s">
        <v>228</v>
      </c>
      <c r="F313" s="49"/>
    </row>
    <row r="314" spans="1:6" x14ac:dyDescent="0.2">
      <c r="A314" s="147">
        <v>8581</v>
      </c>
      <c r="B314" s="148">
        <v>43922</v>
      </c>
      <c r="C314" s="149" t="s">
        <v>226</v>
      </c>
      <c r="D314" s="149" t="s">
        <v>227</v>
      </c>
      <c r="E314" s="150" t="s">
        <v>228</v>
      </c>
      <c r="F314" s="49"/>
    </row>
    <row r="315" spans="1:6" x14ac:dyDescent="0.25">
      <c r="A315" s="147">
        <v>8578</v>
      </c>
      <c r="B315" s="148">
        <v>43926</v>
      </c>
      <c r="C315" s="146"/>
      <c r="D315" s="146"/>
      <c r="E315" s="151"/>
      <c r="F315" s="49"/>
    </row>
    <row r="316" spans="1:6" x14ac:dyDescent="0.2">
      <c r="A316" s="147">
        <v>8571</v>
      </c>
      <c r="B316" s="148">
        <v>43925</v>
      </c>
      <c r="C316" s="149" t="s">
        <v>226</v>
      </c>
      <c r="D316" s="149" t="s">
        <v>227</v>
      </c>
      <c r="E316" s="150" t="s">
        <v>228</v>
      </c>
      <c r="F316" s="49"/>
    </row>
    <row r="317" spans="1:6" x14ac:dyDescent="0.2">
      <c r="A317" s="147">
        <v>8570</v>
      </c>
      <c r="B317" s="148">
        <v>43925</v>
      </c>
      <c r="C317" s="149" t="s">
        <v>226</v>
      </c>
      <c r="D317" s="149" t="s">
        <v>227</v>
      </c>
      <c r="E317" s="150" t="s">
        <v>228</v>
      </c>
      <c r="F317" s="49"/>
    </row>
    <row r="318" spans="1:6" x14ac:dyDescent="0.2">
      <c r="A318" s="147">
        <v>8568</v>
      </c>
      <c r="B318" s="148">
        <v>43925</v>
      </c>
      <c r="C318" s="149" t="s">
        <v>226</v>
      </c>
      <c r="D318" s="149" t="s">
        <v>227</v>
      </c>
      <c r="E318" s="150" t="s">
        <v>228</v>
      </c>
      <c r="F318" s="49"/>
    </row>
    <row r="319" spans="1:6" x14ac:dyDescent="0.2">
      <c r="A319" s="147">
        <v>8590</v>
      </c>
      <c r="B319" s="148">
        <v>43923</v>
      </c>
      <c r="C319" s="149" t="s">
        <v>226</v>
      </c>
      <c r="D319" s="149" t="s">
        <v>227</v>
      </c>
      <c r="E319" s="150" t="s">
        <v>228</v>
      </c>
      <c r="F319" s="49"/>
    </row>
    <row r="320" spans="1:6" x14ac:dyDescent="0.2">
      <c r="A320" s="147">
        <v>8591</v>
      </c>
      <c r="B320" s="148">
        <v>43928</v>
      </c>
      <c r="C320" s="149" t="s">
        <v>226</v>
      </c>
      <c r="D320" s="149" t="s">
        <v>227</v>
      </c>
      <c r="E320" s="150" t="s">
        <v>228</v>
      </c>
      <c r="F320" s="49"/>
    </row>
    <row r="321" spans="1:6" x14ac:dyDescent="0.2">
      <c r="A321" s="147">
        <v>8595</v>
      </c>
      <c r="B321" s="148">
        <v>43925</v>
      </c>
      <c r="C321" s="149" t="s">
        <v>226</v>
      </c>
      <c r="D321" s="149" t="s">
        <v>227</v>
      </c>
      <c r="E321" s="150" t="s">
        <v>228</v>
      </c>
      <c r="F321" s="49"/>
    </row>
    <row r="322" spans="1:6" x14ac:dyDescent="0.2">
      <c r="A322" s="147">
        <v>8567</v>
      </c>
      <c r="B322" s="148">
        <v>43925</v>
      </c>
      <c r="C322" s="149" t="s">
        <v>226</v>
      </c>
      <c r="D322" s="149" t="s">
        <v>227</v>
      </c>
      <c r="E322" s="150" t="s">
        <v>228</v>
      </c>
      <c r="F322" s="49"/>
    </row>
    <row r="323" spans="1:6" x14ac:dyDescent="0.2">
      <c r="A323" s="147">
        <v>8623</v>
      </c>
      <c r="B323" s="148">
        <v>43924</v>
      </c>
      <c r="C323" s="149" t="s">
        <v>226</v>
      </c>
      <c r="D323" s="149" t="s">
        <v>227</v>
      </c>
      <c r="E323" s="150" t="s">
        <v>228</v>
      </c>
      <c r="F323" s="49"/>
    </row>
    <row r="324" spans="1:6" x14ac:dyDescent="0.2">
      <c r="A324" s="147">
        <v>8625</v>
      </c>
      <c r="B324" s="148">
        <v>43930</v>
      </c>
      <c r="C324" s="149" t="s">
        <v>226</v>
      </c>
      <c r="D324" s="149" t="s">
        <v>227</v>
      </c>
      <c r="E324" s="150" t="s">
        <v>228</v>
      </c>
      <c r="F324" s="49"/>
    </row>
    <row r="325" spans="1:6" x14ac:dyDescent="0.2">
      <c r="A325" s="147">
        <v>8626</v>
      </c>
      <c r="B325" s="148">
        <v>43927</v>
      </c>
      <c r="C325" s="149" t="s">
        <v>226</v>
      </c>
      <c r="D325" s="149" t="s">
        <v>227</v>
      </c>
      <c r="E325" s="150" t="s">
        <v>228</v>
      </c>
      <c r="F325" s="49"/>
    </row>
    <row r="326" spans="1:6" x14ac:dyDescent="0.2">
      <c r="A326" s="147">
        <v>8628</v>
      </c>
      <c r="B326" s="148">
        <v>43924</v>
      </c>
      <c r="C326" s="149" t="s">
        <v>226</v>
      </c>
      <c r="D326" s="149" t="s">
        <v>227</v>
      </c>
      <c r="E326" s="150" t="s">
        <v>228</v>
      </c>
      <c r="F326" s="49"/>
    </row>
    <row r="327" spans="1:6" x14ac:dyDescent="0.2">
      <c r="A327" s="147">
        <v>8630</v>
      </c>
      <c r="B327" s="148">
        <v>43923</v>
      </c>
      <c r="C327" s="149" t="s">
        <v>226</v>
      </c>
      <c r="D327" s="149" t="s">
        <v>227</v>
      </c>
      <c r="E327" s="150" t="s">
        <v>228</v>
      </c>
      <c r="F327" s="49"/>
    </row>
    <row r="328" spans="1:6" x14ac:dyDescent="0.2">
      <c r="A328" s="147">
        <v>8632</v>
      </c>
      <c r="B328" s="148">
        <v>43930</v>
      </c>
      <c r="C328" s="149" t="s">
        <v>226</v>
      </c>
      <c r="D328" s="149" t="s">
        <v>227</v>
      </c>
      <c r="E328" s="150" t="s">
        <v>228</v>
      </c>
      <c r="F328" s="49"/>
    </row>
    <row r="329" spans="1:6" x14ac:dyDescent="0.2">
      <c r="A329" s="147">
        <v>8641</v>
      </c>
      <c r="B329" s="148">
        <v>43924</v>
      </c>
      <c r="C329" s="149" t="s">
        <v>226</v>
      </c>
      <c r="D329" s="149" t="s">
        <v>227</v>
      </c>
      <c r="E329" s="150" t="s">
        <v>228</v>
      </c>
      <c r="F329" s="49"/>
    </row>
    <row r="330" spans="1:6" x14ac:dyDescent="0.2">
      <c r="A330" s="147">
        <v>8644</v>
      </c>
      <c r="B330" s="148">
        <v>43924</v>
      </c>
      <c r="C330" s="149" t="s">
        <v>226</v>
      </c>
      <c r="D330" s="149" t="s">
        <v>227</v>
      </c>
      <c r="E330" s="150" t="s">
        <v>228</v>
      </c>
      <c r="F330" s="49"/>
    </row>
    <row r="331" spans="1:6" x14ac:dyDescent="0.2">
      <c r="A331" s="147">
        <v>8645</v>
      </c>
      <c r="B331" s="148">
        <v>43930</v>
      </c>
      <c r="C331" s="149" t="s">
        <v>226</v>
      </c>
      <c r="D331" s="149" t="s">
        <v>227</v>
      </c>
      <c r="E331" s="150" t="s">
        <v>228</v>
      </c>
      <c r="F331" s="49"/>
    </row>
    <row r="332" spans="1:6" x14ac:dyDescent="0.2">
      <c r="A332" s="147">
        <v>8650</v>
      </c>
      <c r="B332" s="148">
        <v>43932</v>
      </c>
      <c r="C332" s="149" t="s">
        <v>226</v>
      </c>
      <c r="D332" s="149" t="s">
        <v>227</v>
      </c>
      <c r="E332" s="150" t="s">
        <v>228</v>
      </c>
      <c r="F332" s="49"/>
    </row>
    <row r="333" spans="1:6" x14ac:dyDescent="0.2">
      <c r="A333" s="147">
        <v>8652</v>
      </c>
      <c r="B333" s="148">
        <v>43927</v>
      </c>
      <c r="C333" s="149" t="s">
        <v>226</v>
      </c>
      <c r="D333" s="149" t="s">
        <v>227</v>
      </c>
      <c r="E333" s="150" t="s">
        <v>228</v>
      </c>
      <c r="F333" s="49"/>
    </row>
    <row r="334" spans="1:6" x14ac:dyDescent="0.2">
      <c r="A334" s="147">
        <v>8653</v>
      </c>
      <c r="B334" s="148">
        <v>43930</v>
      </c>
      <c r="C334" s="149" t="s">
        <v>226</v>
      </c>
      <c r="D334" s="149" t="s">
        <v>227</v>
      </c>
      <c r="E334" s="150" t="s">
        <v>228</v>
      </c>
      <c r="F334" s="49"/>
    </row>
    <row r="335" spans="1:6" x14ac:dyDescent="0.2">
      <c r="A335" s="147">
        <v>8654</v>
      </c>
      <c r="B335" s="148">
        <v>43930</v>
      </c>
      <c r="C335" s="149" t="s">
        <v>226</v>
      </c>
      <c r="D335" s="149" t="s">
        <v>227</v>
      </c>
      <c r="E335" s="150" t="s">
        <v>228</v>
      </c>
      <c r="F335" s="49"/>
    </row>
    <row r="336" spans="1:6" x14ac:dyDescent="0.2">
      <c r="A336" s="147">
        <v>8655</v>
      </c>
      <c r="B336" s="148">
        <v>43932</v>
      </c>
      <c r="C336" s="149" t="s">
        <v>226</v>
      </c>
      <c r="D336" s="149" t="s">
        <v>227</v>
      </c>
      <c r="E336" s="150" t="s">
        <v>228</v>
      </c>
      <c r="F336" s="49"/>
    </row>
    <row r="337" spans="1:6" x14ac:dyDescent="0.2">
      <c r="A337" s="147">
        <v>8656</v>
      </c>
      <c r="B337" s="148">
        <v>43923</v>
      </c>
      <c r="C337" s="149" t="s">
        <v>226</v>
      </c>
      <c r="D337" s="149" t="s">
        <v>227</v>
      </c>
      <c r="E337" s="150" t="s">
        <v>228</v>
      </c>
      <c r="F337" s="49"/>
    </row>
    <row r="338" spans="1:6" x14ac:dyDescent="0.2">
      <c r="A338" s="147">
        <v>8658</v>
      </c>
      <c r="B338" s="148">
        <v>43933</v>
      </c>
      <c r="C338" s="149" t="s">
        <v>226</v>
      </c>
      <c r="D338" s="149" t="s">
        <v>227</v>
      </c>
      <c r="E338" s="150" t="s">
        <v>228</v>
      </c>
      <c r="F338" s="49"/>
    </row>
    <row r="339" spans="1:6" x14ac:dyDescent="0.2">
      <c r="A339" s="147">
        <v>8661</v>
      </c>
      <c r="B339" s="148">
        <v>43930</v>
      </c>
      <c r="C339" s="149" t="s">
        <v>226</v>
      </c>
      <c r="D339" s="149" t="s">
        <v>227</v>
      </c>
      <c r="E339" s="150" t="s">
        <v>228</v>
      </c>
      <c r="F339" s="49"/>
    </row>
    <row r="340" spans="1:6" x14ac:dyDescent="0.2">
      <c r="A340" s="147">
        <v>8662</v>
      </c>
      <c r="B340" s="148">
        <v>43924</v>
      </c>
      <c r="C340" s="149" t="s">
        <v>226</v>
      </c>
      <c r="D340" s="149" t="s">
        <v>227</v>
      </c>
      <c r="E340" s="150" t="s">
        <v>228</v>
      </c>
      <c r="F340" s="49"/>
    </row>
    <row r="341" spans="1:6" x14ac:dyDescent="0.2">
      <c r="A341" s="147">
        <v>86632</v>
      </c>
      <c r="B341" s="148">
        <v>43923</v>
      </c>
      <c r="C341" s="149" t="s">
        <v>226</v>
      </c>
      <c r="D341" s="149" t="s">
        <v>227</v>
      </c>
      <c r="E341" s="150" t="s">
        <v>228</v>
      </c>
      <c r="F341" s="49"/>
    </row>
    <row r="342" spans="1:6" x14ac:dyDescent="0.2">
      <c r="A342" s="147">
        <v>8663</v>
      </c>
      <c r="B342" s="148">
        <v>43930</v>
      </c>
      <c r="C342" s="149" t="s">
        <v>226</v>
      </c>
      <c r="D342" s="149" t="s">
        <v>227</v>
      </c>
      <c r="E342" s="150" t="s">
        <v>228</v>
      </c>
      <c r="F342" s="49"/>
    </row>
    <row r="343" spans="1:6" x14ac:dyDescent="0.2">
      <c r="A343" s="147">
        <v>8665</v>
      </c>
      <c r="B343" s="148">
        <v>43924</v>
      </c>
      <c r="C343" s="149" t="s">
        <v>226</v>
      </c>
      <c r="D343" s="149" t="s">
        <v>227</v>
      </c>
      <c r="E343" s="150" t="s">
        <v>228</v>
      </c>
      <c r="F343" s="49"/>
    </row>
    <row r="344" spans="1:6" x14ac:dyDescent="0.2">
      <c r="A344" s="147">
        <v>8667</v>
      </c>
      <c r="B344" s="148">
        <v>43924</v>
      </c>
      <c r="C344" s="149" t="s">
        <v>226</v>
      </c>
      <c r="D344" s="149" t="s">
        <v>227</v>
      </c>
      <c r="E344" s="150" t="s">
        <v>228</v>
      </c>
      <c r="F344" s="49"/>
    </row>
    <row r="345" spans="1:6" x14ac:dyDescent="0.2">
      <c r="A345" s="147">
        <v>8669</v>
      </c>
      <c r="B345" s="148">
        <v>43933</v>
      </c>
      <c r="C345" s="149" t="s">
        <v>226</v>
      </c>
      <c r="D345" s="149" t="s">
        <v>227</v>
      </c>
      <c r="E345" s="150" t="s">
        <v>228</v>
      </c>
      <c r="F345" s="49"/>
    </row>
    <row r="346" spans="1:6" x14ac:dyDescent="0.2">
      <c r="A346" s="147">
        <v>8670</v>
      </c>
      <c r="B346" s="148">
        <v>43933</v>
      </c>
      <c r="C346" s="149" t="s">
        <v>226</v>
      </c>
      <c r="D346" s="149" t="s">
        <v>227</v>
      </c>
      <c r="E346" s="150" t="s">
        <v>228</v>
      </c>
      <c r="F346" s="49"/>
    </row>
    <row r="347" spans="1:6" x14ac:dyDescent="0.2">
      <c r="A347" s="147">
        <v>8672</v>
      </c>
      <c r="B347" s="148">
        <v>43930</v>
      </c>
      <c r="C347" s="149" t="s">
        <v>226</v>
      </c>
      <c r="D347" s="149" t="s">
        <v>227</v>
      </c>
      <c r="E347" s="150" t="s">
        <v>228</v>
      </c>
      <c r="F347" s="49"/>
    </row>
    <row r="348" spans="1:6" x14ac:dyDescent="0.2">
      <c r="A348" s="147">
        <v>8674</v>
      </c>
      <c r="B348" s="148">
        <v>43932</v>
      </c>
      <c r="C348" s="149" t="s">
        <v>226</v>
      </c>
      <c r="D348" s="149" t="s">
        <v>227</v>
      </c>
      <c r="E348" s="150" t="s">
        <v>228</v>
      </c>
      <c r="F348" s="49"/>
    </row>
    <row r="349" spans="1:6" x14ac:dyDescent="0.2">
      <c r="A349" s="147">
        <v>8677</v>
      </c>
      <c r="B349" s="148">
        <v>43924</v>
      </c>
      <c r="C349" s="149" t="s">
        <v>226</v>
      </c>
      <c r="D349" s="149" t="s">
        <v>227</v>
      </c>
      <c r="E349" s="150" t="s">
        <v>228</v>
      </c>
      <c r="F349" s="49"/>
    </row>
    <row r="350" spans="1:6" x14ac:dyDescent="0.2">
      <c r="A350" s="147">
        <v>8678</v>
      </c>
      <c r="B350" s="148">
        <v>43924</v>
      </c>
      <c r="C350" s="149" t="s">
        <v>226</v>
      </c>
      <c r="D350" s="149" t="s">
        <v>227</v>
      </c>
      <c r="E350" s="150" t="s">
        <v>228</v>
      </c>
      <c r="F350" s="49"/>
    </row>
    <row r="351" spans="1:6" x14ac:dyDescent="0.2">
      <c r="A351" s="147">
        <v>8679</v>
      </c>
      <c r="B351" s="148">
        <v>43933</v>
      </c>
      <c r="C351" s="149" t="s">
        <v>226</v>
      </c>
      <c r="D351" s="149" t="s">
        <v>227</v>
      </c>
      <c r="E351" s="150" t="s">
        <v>228</v>
      </c>
      <c r="F351" s="49"/>
    </row>
    <row r="352" spans="1:6" x14ac:dyDescent="0.2">
      <c r="A352" s="147">
        <v>8684</v>
      </c>
      <c r="B352" s="148">
        <v>43934</v>
      </c>
      <c r="C352" s="149" t="s">
        <v>226</v>
      </c>
      <c r="D352" s="149" t="s">
        <v>227</v>
      </c>
      <c r="E352" s="150" t="s">
        <v>228</v>
      </c>
      <c r="F352" s="49"/>
    </row>
    <row r="353" spans="1:6" x14ac:dyDescent="0.2">
      <c r="A353" s="147">
        <v>8690</v>
      </c>
      <c r="B353" s="148">
        <v>43928</v>
      </c>
      <c r="C353" s="149" t="s">
        <v>226</v>
      </c>
      <c r="D353" s="149" t="s">
        <v>227</v>
      </c>
      <c r="E353" s="150" t="s">
        <v>228</v>
      </c>
      <c r="F353" s="49"/>
    </row>
    <row r="354" spans="1:6" x14ac:dyDescent="0.2">
      <c r="A354" s="147">
        <v>8691</v>
      </c>
      <c r="B354" s="148">
        <v>43934</v>
      </c>
      <c r="C354" s="149" t="s">
        <v>226</v>
      </c>
      <c r="D354" s="149" t="s">
        <v>227</v>
      </c>
      <c r="E354" s="150" t="s">
        <v>228</v>
      </c>
      <c r="F354" s="49"/>
    </row>
    <row r="355" spans="1:6" x14ac:dyDescent="0.2">
      <c r="A355" s="147">
        <v>8694</v>
      </c>
      <c r="B355" s="148">
        <v>43930</v>
      </c>
      <c r="C355" s="149" t="s">
        <v>226</v>
      </c>
      <c r="D355" s="149" t="s">
        <v>227</v>
      </c>
      <c r="E355" s="150" t="s">
        <v>228</v>
      </c>
      <c r="F355" s="49"/>
    </row>
    <row r="356" spans="1:6" x14ac:dyDescent="0.2">
      <c r="A356" s="147">
        <v>8714</v>
      </c>
      <c r="B356" s="148">
        <v>43935</v>
      </c>
      <c r="C356" s="149" t="s">
        <v>226</v>
      </c>
      <c r="D356" s="149" t="s">
        <v>227</v>
      </c>
      <c r="E356" s="150" t="s">
        <v>228</v>
      </c>
      <c r="F356" s="49"/>
    </row>
    <row r="357" spans="1:6" x14ac:dyDescent="0.2">
      <c r="A357" s="147">
        <v>8696</v>
      </c>
      <c r="B357" s="148">
        <v>43934</v>
      </c>
      <c r="C357" s="149" t="s">
        <v>226</v>
      </c>
      <c r="D357" s="149" t="s">
        <v>227</v>
      </c>
      <c r="E357" s="150" t="s">
        <v>228</v>
      </c>
      <c r="F357" s="49"/>
    </row>
    <row r="358" spans="1:6" x14ac:dyDescent="0.2">
      <c r="A358" s="147">
        <v>8713</v>
      </c>
      <c r="B358" s="148">
        <v>43930</v>
      </c>
      <c r="C358" s="149" t="s">
        <v>226</v>
      </c>
      <c r="D358" s="149" t="s">
        <v>227</v>
      </c>
      <c r="E358" s="150" t="s">
        <v>228</v>
      </c>
      <c r="F358" s="49"/>
    </row>
    <row r="359" spans="1:6" x14ac:dyDescent="0.2">
      <c r="A359" s="147">
        <v>8695</v>
      </c>
      <c r="B359" s="148">
        <v>43930</v>
      </c>
      <c r="C359" s="149" t="s">
        <v>226</v>
      </c>
      <c r="D359" s="149" t="s">
        <v>227</v>
      </c>
      <c r="E359" s="150" t="s">
        <v>228</v>
      </c>
      <c r="F359" s="49"/>
    </row>
    <row r="360" spans="1:6" x14ac:dyDescent="0.2">
      <c r="A360" s="147">
        <v>8709</v>
      </c>
      <c r="B360" s="148">
        <v>43930</v>
      </c>
      <c r="C360" s="149" t="s">
        <v>226</v>
      </c>
      <c r="D360" s="149" t="s">
        <v>227</v>
      </c>
      <c r="E360" s="150" t="s">
        <v>228</v>
      </c>
      <c r="F360" s="49"/>
    </row>
    <row r="361" spans="1:6" x14ac:dyDescent="0.2">
      <c r="A361" s="147">
        <v>8716</v>
      </c>
      <c r="B361" s="148">
        <v>43930</v>
      </c>
      <c r="C361" s="149" t="s">
        <v>226</v>
      </c>
      <c r="D361" s="149" t="s">
        <v>227</v>
      </c>
      <c r="E361" s="150" t="s">
        <v>228</v>
      </c>
      <c r="F361" s="49"/>
    </row>
    <row r="362" spans="1:6" x14ac:dyDescent="0.2">
      <c r="A362" s="147">
        <v>8727</v>
      </c>
      <c r="B362" s="148">
        <v>43931</v>
      </c>
      <c r="C362" s="149" t="s">
        <v>226</v>
      </c>
      <c r="D362" s="149" t="s">
        <v>227</v>
      </c>
      <c r="E362" s="150" t="s">
        <v>228</v>
      </c>
      <c r="F362" s="49"/>
    </row>
    <row r="363" spans="1:6" x14ac:dyDescent="0.2">
      <c r="A363" s="147">
        <v>8724</v>
      </c>
      <c r="B363" s="148">
        <v>43935</v>
      </c>
      <c r="C363" s="149" t="s">
        <v>226</v>
      </c>
      <c r="D363" s="149" t="s">
        <v>227</v>
      </c>
      <c r="E363" s="150" t="s">
        <v>228</v>
      </c>
      <c r="F363" s="49"/>
    </row>
    <row r="364" spans="1:6" x14ac:dyDescent="0.2">
      <c r="A364" s="147">
        <v>8722</v>
      </c>
      <c r="B364" s="148">
        <v>43930</v>
      </c>
      <c r="C364" s="149" t="s">
        <v>226</v>
      </c>
      <c r="D364" s="149" t="s">
        <v>227</v>
      </c>
      <c r="E364" s="150" t="s">
        <v>228</v>
      </c>
      <c r="F364" s="49"/>
    </row>
    <row r="365" spans="1:6" x14ac:dyDescent="0.2">
      <c r="A365" s="147">
        <v>8718</v>
      </c>
      <c r="B365" s="148">
        <v>43930</v>
      </c>
      <c r="C365" s="149" t="s">
        <v>226</v>
      </c>
      <c r="D365" s="149" t="s">
        <v>227</v>
      </c>
      <c r="E365" s="150" t="s">
        <v>228</v>
      </c>
      <c r="F365" s="49"/>
    </row>
    <row r="366" spans="1:6" x14ac:dyDescent="0.2">
      <c r="A366" s="147">
        <v>8719</v>
      </c>
      <c r="B366" s="148">
        <v>43930</v>
      </c>
      <c r="C366" s="149" t="s">
        <v>226</v>
      </c>
      <c r="D366" s="149" t="s">
        <v>227</v>
      </c>
      <c r="E366" s="150" t="s">
        <v>228</v>
      </c>
      <c r="F366" s="49"/>
    </row>
    <row r="367" spans="1:6" x14ac:dyDescent="0.2">
      <c r="A367" s="147">
        <v>8734</v>
      </c>
      <c r="B367" s="148">
        <v>43936</v>
      </c>
      <c r="C367" s="149" t="s">
        <v>226</v>
      </c>
      <c r="D367" s="149" t="s">
        <v>227</v>
      </c>
      <c r="E367" s="150" t="s">
        <v>228</v>
      </c>
      <c r="F367" s="49"/>
    </row>
    <row r="368" spans="1:6" x14ac:dyDescent="0.2">
      <c r="A368" s="147">
        <v>8739</v>
      </c>
      <c r="B368" s="148">
        <v>43936</v>
      </c>
      <c r="C368" s="149" t="s">
        <v>226</v>
      </c>
      <c r="D368" s="149" t="s">
        <v>227</v>
      </c>
      <c r="E368" s="150" t="s">
        <v>228</v>
      </c>
      <c r="F368" s="49"/>
    </row>
    <row r="369" spans="1:6" x14ac:dyDescent="0.2">
      <c r="A369" s="147">
        <v>8733</v>
      </c>
      <c r="B369" s="148">
        <v>43936</v>
      </c>
      <c r="C369" s="149" t="s">
        <v>226</v>
      </c>
      <c r="D369" s="149" t="s">
        <v>227</v>
      </c>
      <c r="E369" s="150" t="s">
        <v>228</v>
      </c>
      <c r="F369" s="49"/>
    </row>
    <row r="370" spans="1:6" x14ac:dyDescent="0.2">
      <c r="A370" s="147">
        <v>8735</v>
      </c>
      <c r="B370" s="148">
        <v>43937</v>
      </c>
      <c r="C370" s="149" t="s">
        <v>226</v>
      </c>
      <c r="D370" s="149" t="s">
        <v>227</v>
      </c>
      <c r="E370" s="150" t="s">
        <v>228</v>
      </c>
      <c r="F370" s="49"/>
    </row>
    <row r="371" spans="1:6" x14ac:dyDescent="0.2">
      <c r="A371" s="147">
        <v>8736</v>
      </c>
      <c r="B371" s="148">
        <v>43937</v>
      </c>
      <c r="C371" s="149" t="s">
        <v>226</v>
      </c>
      <c r="D371" s="149" t="s">
        <v>227</v>
      </c>
      <c r="E371" s="150" t="s">
        <v>228</v>
      </c>
      <c r="F371" s="49"/>
    </row>
    <row r="372" spans="1:6" x14ac:dyDescent="0.2">
      <c r="A372" s="147">
        <v>8740</v>
      </c>
      <c r="B372" s="148">
        <v>43934</v>
      </c>
      <c r="C372" s="149" t="s">
        <v>226</v>
      </c>
      <c r="D372" s="149" t="s">
        <v>227</v>
      </c>
      <c r="E372" s="150" t="s">
        <v>228</v>
      </c>
      <c r="F372" s="49"/>
    </row>
    <row r="373" spans="1:6" x14ac:dyDescent="0.2">
      <c r="A373" s="147">
        <v>8741</v>
      </c>
      <c r="B373" s="148">
        <v>43901</v>
      </c>
      <c r="C373" s="149" t="s">
        <v>226</v>
      </c>
      <c r="D373" s="149" t="s">
        <v>227</v>
      </c>
      <c r="E373" s="150" t="s">
        <v>228</v>
      </c>
      <c r="F373" s="49"/>
    </row>
    <row r="374" spans="1:6" x14ac:dyDescent="0.2">
      <c r="A374" s="147">
        <v>8745</v>
      </c>
      <c r="B374" s="148">
        <v>43930</v>
      </c>
      <c r="C374" s="149" t="s">
        <v>226</v>
      </c>
      <c r="D374" s="149" t="s">
        <v>227</v>
      </c>
      <c r="E374" s="150" t="s">
        <v>228</v>
      </c>
      <c r="F374" s="49"/>
    </row>
    <row r="375" spans="1:6" x14ac:dyDescent="0.2">
      <c r="A375" s="147">
        <v>8746</v>
      </c>
      <c r="B375" s="148">
        <v>43930</v>
      </c>
      <c r="C375" s="149" t="s">
        <v>226</v>
      </c>
      <c r="D375" s="149" t="s">
        <v>227</v>
      </c>
      <c r="E375" s="150" t="s">
        <v>228</v>
      </c>
      <c r="F375" s="49"/>
    </row>
    <row r="376" spans="1:6" x14ac:dyDescent="0.2">
      <c r="A376" s="147">
        <v>8748</v>
      </c>
      <c r="B376" s="148">
        <v>43928</v>
      </c>
      <c r="C376" s="149" t="s">
        <v>226</v>
      </c>
      <c r="D376" s="149" t="s">
        <v>227</v>
      </c>
      <c r="E376" s="150" t="s">
        <v>228</v>
      </c>
      <c r="F376" s="49"/>
    </row>
    <row r="377" spans="1:6" x14ac:dyDescent="0.2">
      <c r="A377" s="147">
        <v>8749</v>
      </c>
      <c r="B377" s="148">
        <v>43928</v>
      </c>
      <c r="C377" s="149" t="s">
        <v>226</v>
      </c>
      <c r="D377" s="149" t="s">
        <v>227</v>
      </c>
      <c r="E377" s="150" t="s">
        <v>228</v>
      </c>
      <c r="F377" s="49"/>
    </row>
    <row r="378" spans="1:6" x14ac:dyDescent="0.2">
      <c r="A378" s="147">
        <v>8762</v>
      </c>
      <c r="B378" s="148">
        <v>43922</v>
      </c>
      <c r="C378" s="149" t="s">
        <v>226</v>
      </c>
      <c r="D378" s="149" t="s">
        <v>227</v>
      </c>
      <c r="E378" s="150" t="s">
        <v>228</v>
      </c>
      <c r="F378" s="49"/>
    </row>
    <row r="379" spans="1:6" x14ac:dyDescent="0.2">
      <c r="A379" s="147">
        <v>8767</v>
      </c>
      <c r="B379" s="148">
        <v>43928</v>
      </c>
      <c r="C379" s="149" t="s">
        <v>226</v>
      </c>
      <c r="D379" s="149" t="s">
        <v>227</v>
      </c>
      <c r="E379" s="150" t="s">
        <v>228</v>
      </c>
      <c r="F379" s="49"/>
    </row>
    <row r="380" spans="1:6" x14ac:dyDescent="0.2">
      <c r="A380" s="147">
        <v>8769</v>
      </c>
      <c r="B380" s="148">
        <v>43937</v>
      </c>
      <c r="C380" s="149" t="s">
        <v>226</v>
      </c>
      <c r="D380" s="149" t="s">
        <v>227</v>
      </c>
      <c r="E380" s="150" t="s">
        <v>228</v>
      </c>
      <c r="F380" s="49"/>
    </row>
    <row r="381" spans="1:6" x14ac:dyDescent="0.2">
      <c r="A381" s="147">
        <v>8787</v>
      </c>
      <c r="B381" s="148">
        <v>43937</v>
      </c>
      <c r="C381" s="149" t="s">
        <v>226</v>
      </c>
      <c r="D381" s="149" t="s">
        <v>227</v>
      </c>
      <c r="E381" s="150" t="s">
        <v>228</v>
      </c>
      <c r="F381" s="49"/>
    </row>
    <row r="382" spans="1:6" x14ac:dyDescent="0.2">
      <c r="A382" s="147">
        <v>8792</v>
      </c>
      <c r="B382" s="148">
        <v>43937</v>
      </c>
      <c r="C382" s="149" t="s">
        <v>226</v>
      </c>
      <c r="D382" s="149" t="s">
        <v>227</v>
      </c>
      <c r="E382" s="150" t="s">
        <v>228</v>
      </c>
      <c r="F382" s="49"/>
    </row>
    <row r="383" spans="1:6" x14ac:dyDescent="0.2">
      <c r="A383" s="147">
        <v>8795</v>
      </c>
      <c r="B383" s="148">
        <v>43937</v>
      </c>
      <c r="C383" s="149" t="s">
        <v>226</v>
      </c>
      <c r="D383" s="149" t="s">
        <v>227</v>
      </c>
      <c r="E383" s="150" t="s">
        <v>228</v>
      </c>
      <c r="F383" s="49"/>
    </row>
    <row r="384" spans="1:6" x14ac:dyDescent="0.2">
      <c r="A384" s="147">
        <v>8803</v>
      </c>
      <c r="B384" s="148">
        <v>43936</v>
      </c>
      <c r="C384" s="149" t="s">
        <v>226</v>
      </c>
      <c r="D384" s="149" t="s">
        <v>227</v>
      </c>
      <c r="E384" s="150" t="s">
        <v>228</v>
      </c>
      <c r="F384" s="49"/>
    </row>
    <row r="385" spans="1:6" x14ac:dyDescent="0.2">
      <c r="A385" s="147">
        <v>8787</v>
      </c>
      <c r="B385" s="148">
        <v>43937</v>
      </c>
      <c r="C385" s="149" t="s">
        <v>226</v>
      </c>
      <c r="D385" s="149" t="s">
        <v>227</v>
      </c>
      <c r="E385" s="150" t="s">
        <v>228</v>
      </c>
      <c r="F385" s="49"/>
    </row>
    <row r="386" spans="1:6" x14ac:dyDescent="0.2">
      <c r="A386" s="147">
        <v>8792</v>
      </c>
      <c r="B386" s="148">
        <v>43937</v>
      </c>
      <c r="C386" s="149" t="s">
        <v>226</v>
      </c>
      <c r="D386" s="149" t="s">
        <v>227</v>
      </c>
      <c r="E386" s="150" t="s">
        <v>228</v>
      </c>
      <c r="F386" s="49"/>
    </row>
    <row r="387" spans="1:6" x14ac:dyDescent="0.2">
      <c r="A387" s="147">
        <v>8795</v>
      </c>
      <c r="B387" s="148">
        <v>43937</v>
      </c>
      <c r="C387" s="149" t="s">
        <v>226</v>
      </c>
      <c r="D387" s="149" t="s">
        <v>227</v>
      </c>
      <c r="E387" s="150" t="s">
        <v>228</v>
      </c>
      <c r="F387" s="49"/>
    </row>
    <row r="388" spans="1:6" x14ac:dyDescent="0.2">
      <c r="A388" s="147">
        <v>8803</v>
      </c>
      <c r="B388" s="148">
        <v>43936</v>
      </c>
      <c r="C388" s="149" t="s">
        <v>226</v>
      </c>
      <c r="D388" s="149" t="s">
        <v>227</v>
      </c>
      <c r="E388" s="150" t="s">
        <v>228</v>
      </c>
      <c r="F388" s="49"/>
    </row>
    <row r="389" spans="1:6" x14ac:dyDescent="0.2">
      <c r="A389" s="147">
        <v>8810</v>
      </c>
      <c r="B389" s="148">
        <v>43924</v>
      </c>
      <c r="C389" s="149" t="s">
        <v>226</v>
      </c>
      <c r="D389" s="149" t="s">
        <v>227</v>
      </c>
      <c r="E389" s="150" t="s">
        <v>228</v>
      </c>
      <c r="F389" s="49"/>
    </row>
    <row r="390" spans="1:6" x14ac:dyDescent="0.2">
      <c r="A390" s="147">
        <v>8811</v>
      </c>
      <c r="B390" s="148">
        <v>43938</v>
      </c>
      <c r="C390" s="149" t="s">
        <v>226</v>
      </c>
      <c r="D390" s="149" t="s">
        <v>227</v>
      </c>
      <c r="E390" s="150" t="s">
        <v>228</v>
      </c>
      <c r="F390" s="49"/>
    </row>
    <row r="391" spans="1:6" x14ac:dyDescent="0.2">
      <c r="A391" s="147">
        <v>8816</v>
      </c>
      <c r="B391" s="148">
        <v>43935</v>
      </c>
      <c r="C391" s="149" t="s">
        <v>226</v>
      </c>
      <c r="D391" s="149" t="s">
        <v>227</v>
      </c>
      <c r="E391" s="150" t="s">
        <v>228</v>
      </c>
      <c r="F391" s="49"/>
    </row>
    <row r="392" spans="1:6" x14ac:dyDescent="0.2">
      <c r="A392" s="147">
        <v>8832</v>
      </c>
      <c r="B392" s="148">
        <v>43930</v>
      </c>
      <c r="C392" s="149" t="s">
        <v>226</v>
      </c>
      <c r="D392" s="149" t="s">
        <v>227</v>
      </c>
      <c r="E392" s="150" t="s">
        <v>228</v>
      </c>
      <c r="F392" s="49"/>
    </row>
    <row r="393" spans="1:6" x14ac:dyDescent="0.2">
      <c r="A393" s="147">
        <v>8833</v>
      </c>
      <c r="B393" s="148">
        <v>43940</v>
      </c>
      <c r="C393" s="149" t="s">
        <v>226</v>
      </c>
      <c r="D393" s="149" t="s">
        <v>227</v>
      </c>
      <c r="E393" s="150" t="s">
        <v>228</v>
      </c>
      <c r="F393" s="49"/>
    </row>
    <row r="394" spans="1:6" x14ac:dyDescent="0.2">
      <c r="A394" s="147">
        <v>8834</v>
      </c>
      <c r="B394" s="148">
        <v>43939</v>
      </c>
      <c r="C394" s="149" t="s">
        <v>226</v>
      </c>
      <c r="D394" s="149" t="s">
        <v>227</v>
      </c>
      <c r="E394" s="150" t="s">
        <v>228</v>
      </c>
      <c r="F394" s="49"/>
    </row>
    <row r="395" spans="1:6" x14ac:dyDescent="0.2">
      <c r="A395" s="147">
        <v>8835</v>
      </c>
      <c r="B395" s="148">
        <v>43930</v>
      </c>
      <c r="C395" s="149" t="s">
        <v>226</v>
      </c>
      <c r="D395" s="149" t="s">
        <v>227</v>
      </c>
      <c r="E395" s="150" t="s">
        <v>228</v>
      </c>
      <c r="F395" s="49"/>
    </row>
    <row r="396" spans="1:6" x14ac:dyDescent="0.2">
      <c r="A396" s="147">
        <v>8840</v>
      </c>
      <c r="B396" s="148">
        <v>43934</v>
      </c>
      <c r="C396" s="149" t="s">
        <v>226</v>
      </c>
      <c r="D396" s="149" t="s">
        <v>227</v>
      </c>
      <c r="E396" s="150" t="s">
        <v>228</v>
      </c>
      <c r="F396" s="49"/>
    </row>
    <row r="397" spans="1:6" x14ac:dyDescent="0.2">
      <c r="A397" s="147">
        <v>8842</v>
      </c>
      <c r="B397" s="148">
        <v>43930</v>
      </c>
      <c r="C397" s="149" t="s">
        <v>226</v>
      </c>
      <c r="D397" s="149" t="s">
        <v>227</v>
      </c>
      <c r="E397" s="150" t="s">
        <v>228</v>
      </c>
      <c r="F397" s="49"/>
    </row>
    <row r="398" spans="1:6" x14ac:dyDescent="0.2">
      <c r="A398" s="147">
        <v>8843</v>
      </c>
      <c r="B398" s="148">
        <v>43939</v>
      </c>
      <c r="C398" s="149" t="s">
        <v>226</v>
      </c>
      <c r="D398" s="149" t="s">
        <v>227</v>
      </c>
      <c r="E398" s="150" t="s">
        <v>228</v>
      </c>
      <c r="F398" s="49"/>
    </row>
    <row r="399" spans="1:6" x14ac:dyDescent="0.2">
      <c r="A399" s="147">
        <v>8846</v>
      </c>
      <c r="B399" s="148">
        <v>43939</v>
      </c>
      <c r="C399" s="149" t="s">
        <v>226</v>
      </c>
      <c r="D399" s="149" t="s">
        <v>227</v>
      </c>
      <c r="E399" s="150" t="s">
        <v>228</v>
      </c>
      <c r="F399" s="49"/>
    </row>
    <row r="400" spans="1:6" x14ac:dyDescent="0.2">
      <c r="A400" s="147">
        <v>8854</v>
      </c>
      <c r="B400" s="148">
        <v>43936</v>
      </c>
      <c r="C400" s="149" t="s">
        <v>226</v>
      </c>
      <c r="D400" s="149" t="s">
        <v>227</v>
      </c>
      <c r="E400" s="150" t="s">
        <v>228</v>
      </c>
      <c r="F400" s="49"/>
    </row>
    <row r="401" spans="1:6" x14ac:dyDescent="0.2">
      <c r="A401" s="147">
        <v>8856</v>
      </c>
      <c r="B401" s="148">
        <v>43924</v>
      </c>
      <c r="C401" s="149" t="s">
        <v>226</v>
      </c>
      <c r="D401" s="149" t="s">
        <v>227</v>
      </c>
      <c r="E401" s="150" t="s">
        <v>228</v>
      </c>
      <c r="F401" s="49"/>
    </row>
    <row r="402" spans="1:6" x14ac:dyDescent="0.2">
      <c r="A402" s="147">
        <v>8857</v>
      </c>
      <c r="B402" s="148">
        <v>43941</v>
      </c>
      <c r="C402" s="149" t="s">
        <v>226</v>
      </c>
      <c r="D402" s="149" t="s">
        <v>227</v>
      </c>
      <c r="E402" s="150" t="s">
        <v>228</v>
      </c>
      <c r="F402" s="49"/>
    </row>
    <row r="403" spans="1:6" x14ac:dyDescent="0.2">
      <c r="A403" s="147">
        <v>8858</v>
      </c>
      <c r="B403" s="148">
        <v>43941</v>
      </c>
      <c r="C403" s="149" t="s">
        <v>226</v>
      </c>
      <c r="D403" s="149" t="s">
        <v>227</v>
      </c>
      <c r="E403" s="150" t="s">
        <v>228</v>
      </c>
      <c r="F403" s="49"/>
    </row>
    <row r="404" spans="1:6" x14ac:dyDescent="0.2">
      <c r="A404" s="147">
        <v>8869</v>
      </c>
      <c r="B404" s="148">
        <v>43941</v>
      </c>
      <c r="C404" s="149" t="s">
        <v>226</v>
      </c>
      <c r="D404" s="149" t="s">
        <v>227</v>
      </c>
      <c r="E404" s="150" t="s">
        <v>228</v>
      </c>
      <c r="F404" s="49"/>
    </row>
    <row r="405" spans="1:6" x14ac:dyDescent="0.2">
      <c r="A405" s="147">
        <v>8875</v>
      </c>
      <c r="B405" s="147" t="s">
        <v>284</v>
      </c>
      <c r="C405" s="149" t="s">
        <v>226</v>
      </c>
      <c r="D405" s="149" t="s">
        <v>227</v>
      </c>
      <c r="E405" s="150" t="s">
        <v>228</v>
      </c>
      <c r="F405" s="49"/>
    </row>
    <row r="406" spans="1:6" x14ac:dyDescent="0.2">
      <c r="A406" s="147">
        <v>8884</v>
      </c>
      <c r="B406" s="148">
        <v>43930</v>
      </c>
      <c r="C406" s="149" t="s">
        <v>226</v>
      </c>
      <c r="D406" s="149" t="s">
        <v>227</v>
      </c>
      <c r="E406" s="150" t="s">
        <v>228</v>
      </c>
      <c r="F406" s="49"/>
    </row>
    <row r="407" spans="1:6" x14ac:dyDescent="0.2">
      <c r="A407" s="147">
        <v>8881</v>
      </c>
      <c r="B407" s="148">
        <v>43936</v>
      </c>
      <c r="C407" s="149" t="s">
        <v>226</v>
      </c>
      <c r="D407" s="149" t="s">
        <v>227</v>
      </c>
      <c r="E407" s="150" t="s">
        <v>228</v>
      </c>
      <c r="F407" s="49"/>
    </row>
    <row r="408" spans="1:6" x14ac:dyDescent="0.2">
      <c r="A408" s="147">
        <v>8873</v>
      </c>
      <c r="B408" s="148">
        <v>43930</v>
      </c>
      <c r="C408" s="149" t="s">
        <v>226</v>
      </c>
      <c r="D408" s="149" t="s">
        <v>227</v>
      </c>
      <c r="E408" s="150" t="s">
        <v>228</v>
      </c>
      <c r="F408" s="49"/>
    </row>
    <row r="409" spans="1:6" x14ac:dyDescent="0.2">
      <c r="A409" s="147">
        <v>8864</v>
      </c>
      <c r="B409" s="148">
        <v>43941</v>
      </c>
      <c r="C409" s="149" t="s">
        <v>226</v>
      </c>
      <c r="D409" s="149" t="s">
        <v>227</v>
      </c>
      <c r="E409" s="150" t="s">
        <v>228</v>
      </c>
      <c r="F409" s="49"/>
    </row>
    <row r="410" spans="1:6" x14ac:dyDescent="0.2">
      <c r="A410" s="147">
        <v>8817</v>
      </c>
      <c r="B410" s="148">
        <v>43938</v>
      </c>
      <c r="C410" s="149" t="s">
        <v>226</v>
      </c>
      <c r="D410" s="149" t="s">
        <v>227</v>
      </c>
      <c r="E410" s="150" t="s">
        <v>228</v>
      </c>
      <c r="F410" s="49"/>
    </row>
    <row r="411" spans="1:6" x14ac:dyDescent="0.2">
      <c r="A411" s="147">
        <v>8889</v>
      </c>
      <c r="B411" s="148">
        <v>43936</v>
      </c>
      <c r="C411" s="149" t="s">
        <v>226</v>
      </c>
      <c r="D411" s="149" t="s">
        <v>227</v>
      </c>
      <c r="E411" s="150" t="s">
        <v>228</v>
      </c>
      <c r="F411" s="49"/>
    </row>
    <row r="412" spans="1:6" x14ac:dyDescent="0.2">
      <c r="A412" s="147">
        <v>8890</v>
      </c>
      <c r="B412" s="148">
        <v>43936</v>
      </c>
      <c r="C412" s="149" t="s">
        <v>226</v>
      </c>
      <c r="D412" s="149" t="s">
        <v>227</v>
      </c>
      <c r="E412" s="150" t="s">
        <v>228</v>
      </c>
      <c r="F412" s="49"/>
    </row>
    <row r="413" spans="1:6" x14ac:dyDescent="0.2">
      <c r="A413" s="147">
        <v>8894</v>
      </c>
      <c r="B413" s="148">
        <v>43943</v>
      </c>
      <c r="C413" s="149" t="s">
        <v>226</v>
      </c>
      <c r="D413" s="149" t="s">
        <v>227</v>
      </c>
      <c r="E413" s="150" t="s">
        <v>228</v>
      </c>
      <c r="F413" s="49"/>
    </row>
    <row r="414" spans="1:6" x14ac:dyDescent="0.2">
      <c r="A414" s="147">
        <v>8892</v>
      </c>
      <c r="B414" s="148">
        <v>43942</v>
      </c>
      <c r="C414" s="149" t="s">
        <v>226</v>
      </c>
      <c r="D414" s="149" t="s">
        <v>227</v>
      </c>
      <c r="E414" s="150" t="s">
        <v>228</v>
      </c>
      <c r="F414" s="49"/>
    </row>
    <row r="415" spans="1:6" x14ac:dyDescent="0.2">
      <c r="A415" s="147">
        <v>8897</v>
      </c>
      <c r="B415" s="148">
        <v>43942</v>
      </c>
      <c r="C415" s="149" t="s">
        <v>226</v>
      </c>
      <c r="D415" s="149" t="s">
        <v>227</v>
      </c>
      <c r="E415" s="150" t="s">
        <v>228</v>
      </c>
      <c r="F415" s="49"/>
    </row>
    <row r="416" spans="1:6" x14ac:dyDescent="0.2">
      <c r="A416" s="147">
        <v>8903</v>
      </c>
      <c r="B416" s="148">
        <v>43941</v>
      </c>
      <c r="C416" s="149" t="s">
        <v>226</v>
      </c>
      <c r="D416" s="149" t="s">
        <v>227</v>
      </c>
      <c r="E416" s="150" t="s">
        <v>228</v>
      </c>
      <c r="F416" s="49"/>
    </row>
    <row r="417" spans="1:6" x14ac:dyDescent="0.2">
      <c r="A417" s="147">
        <v>8906</v>
      </c>
      <c r="B417" s="148">
        <v>43930</v>
      </c>
      <c r="C417" s="149" t="s">
        <v>226</v>
      </c>
      <c r="D417" s="149" t="s">
        <v>227</v>
      </c>
      <c r="E417" s="150" t="s">
        <v>228</v>
      </c>
      <c r="F417" s="49"/>
    </row>
    <row r="418" spans="1:6" x14ac:dyDescent="0.2">
      <c r="A418" s="147">
        <v>8909</v>
      </c>
      <c r="B418" s="148">
        <v>43930</v>
      </c>
      <c r="C418" s="149" t="s">
        <v>226</v>
      </c>
      <c r="D418" s="149" t="s">
        <v>227</v>
      </c>
      <c r="E418" s="150" t="s">
        <v>228</v>
      </c>
      <c r="F418" s="49"/>
    </row>
    <row r="419" spans="1:6" x14ac:dyDescent="0.2">
      <c r="A419" s="147">
        <v>8915</v>
      </c>
      <c r="B419" s="148">
        <v>43943</v>
      </c>
      <c r="C419" s="149" t="s">
        <v>226</v>
      </c>
      <c r="D419" s="149" t="s">
        <v>227</v>
      </c>
      <c r="E419" s="150" t="s">
        <v>228</v>
      </c>
      <c r="F419" s="49"/>
    </row>
    <row r="420" spans="1:6" x14ac:dyDescent="0.2">
      <c r="A420" s="147">
        <v>8629</v>
      </c>
      <c r="B420" s="148">
        <v>43930</v>
      </c>
      <c r="C420" s="149" t="s">
        <v>226</v>
      </c>
      <c r="D420" s="149" t="s">
        <v>227</v>
      </c>
      <c r="E420" s="150" t="s">
        <v>228</v>
      </c>
      <c r="F420" s="49"/>
    </row>
    <row r="421" spans="1:6" x14ac:dyDescent="0.2">
      <c r="A421" s="147">
        <v>8951</v>
      </c>
      <c r="B421" s="148">
        <v>43937</v>
      </c>
      <c r="C421" s="149" t="s">
        <v>226</v>
      </c>
      <c r="D421" s="149" t="s">
        <v>227</v>
      </c>
      <c r="E421" s="150" t="s">
        <v>228</v>
      </c>
      <c r="F421" s="49"/>
    </row>
    <row r="422" spans="1:6" x14ac:dyDescent="0.2">
      <c r="A422" s="147">
        <v>8971</v>
      </c>
      <c r="B422" s="148">
        <v>43931</v>
      </c>
      <c r="C422" s="149" t="s">
        <v>226</v>
      </c>
      <c r="D422" s="149" t="s">
        <v>227</v>
      </c>
      <c r="E422" s="150" t="s">
        <v>228</v>
      </c>
      <c r="F422" s="49"/>
    </row>
    <row r="423" spans="1:6" x14ac:dyDescent="0.2">
      <c r="A423" s="147">
        <v>8975</v>
      </c>
      <c r="B423" s="148">
        <v>43937</v>
      </c>
      <c r="C423" s="149" t="s">
        <v>226</v>
      </c>
      <c r="D423" s="149" t="s">
        <v>227</v>
      </c>
      <c r="E423" s="150" t="s">
        <v>228</v>
      </c>
      <c r="F423" s="49"/>
    </row>
    <row r="424" spans="1:6" x14ac:dyDescent="0.2">
      <c r="A424" s="147">
        <v>8977</v>
      </c>
      <c r="B424" s="148">
        <v>43929</v>
      </c>
      <c r="C424" s="149" t="s">
        <v>226</v>
      </c>
      <c r="D424" s="149" t="s">
        <v>227</v>
      </c>
      <c r="E424" s="150" t="s">
        <v>228</v>
      </c>
      <c r="F424" s="49"/>
    </row>
    <row r="425" spans="1:6" x14ac:dyDescent="0.2">
      <c r="A425" s="147">
        <v>8997</v>
      </c>
      <c r="B425" s="148">
        <v>43945</v>
      </c>
      <c r="C425" s="149" t="s">
        <v>226</v>
      </c>
      <c r="D425" s="149" t="s">
        <v>227</v>
      </c>
      <c r="E425" s="150" t="s">
        <v>228</v>
      </c>
      <c r="F425" s="49"/>
    </row>
    <row r="426" spans="1:6" x14ac:dyDescent="0.2">
      <c r="A426" s="147">
        <v>9003</v>
      </c>
      <c r="B426" s="148">
        <v>43943</v>
      </c>
      <c r="C426" s="149" t="s">
        <v>226</v>
      </c>
      <c r="D426" s="149" t="s">
        <v>227</v>
      </c>
      <c r="E426" s="150" t="s">
        <v>228</v>
      </c>
      <c r="F426" s="49"/>
    </row>
    <row r="427" spans="1:6" x14ac:dyDescent="0.2">
      <c r="A427" s="147">
        <v>9011</v>
      </c>
      <c r="B427" s="148">
        <v>43945</v>
      </c>
      <c r="C427" s="149" t="s">
        <v>226</v>
      </c>
      <c r="D427" s="149" t="s">
        <v>227</v>
      </c>
      <c r="E427" s="150" t="s">
        <v>228</v>
      </c>
      <c r="F427" s="49"/>
    </row>
    <row r="428" spans="1:6" x14ac:dyDescent="0.2">
      <c r="A428" s="147">
        <v>9069</v>
      </c>
      <c r="B428" s="148">
        <v>43950</v>
      </c>
      <c r="C428" s="149" t="s">
        <v>226</v>
      </c>
      <c r="D428" s="149" t="s">
        <v>227</v>
      </c>
      <c r="E428" s="150" t="s">
        <v>228</v>
      </c>
      <c r="F428" s="49"/>
    </row>
    <row r="429" spans="1:6" x14ac:dyDescent="0.2">
      <c r="A429" s="147">
        <v>9070</v>
      </c>
      <c r="B429" s="148">
        <v>43949</v>
      </c>
      <c r="C429" s="149" t="s">
        <v>226</v>
      </c>
      <c r="D429" s="149" t="s">
        <v>227</v>
      </c>
      <c r="E429" s="150" t="s">
        <v>228</v>
      </c>
      <c r="F429" s="49"/>
    </row>
    <row r="430" spans="1:6" x14ac:dyDescent="0.2">
      <c r="A430" s="147">
        <v>9195</v>
      </c>
      <c r="B430" s="148">
        <v>43954</v>
      </c>
      <c r="C430" s="149" t="s">
        <v>226</v>
      </c>
      <c r="D430" s="149" t="s">
        <v>227</v>
      </c>
      <c r="E430" s="150" t="s">
        <v>228</v>
      </c>
      <c r="F430" s="49"/>
    </row>
    <row r="431" spans="1:6" x14ac:dyDescent="0.2">
      <c r="A431" s="147">
        <v>9252</v>
      </c>
      <c r="B431" s="148">
        <v>43959</v>
      </c>
      <c r="C431" s="149" t="s">
        <v>226</v>
      </c>
      <c r="D431" s="149" t="s">
        <v>227</v>
      </c>
      <c r="E431" s="150" t="s">
        <v>228</v>
      </c>
      <c r="F431" s="49"/>
    </row>
    <row r="432" spans="1:6" x14ac:dyDescent="0.2">
      <c r="A432" s="147">
        <v>9255</v>
      </c>
      <c r="B432" s="148">
        <v>43951</v>
      </c>
      <c r="C432" s="149" t="s">
        <v>226</v>
      </c>
      <c r="D432" s="149" t="s">
        <v>227</v>
      </c>
      <c r="E432" s="150" t="s">
        <v>228</v>
      </c>
      <c r="F432" s="49"/>
    </row>
    <row r="433" spans="1:6" x14ac:dyDescent="0.2">
      <c r="A433" s="147">
        <v>9269</v>
      </c>
      <c r="B433" s="148">
        <v>43929</v>
      </c>
      <c r="C433" s="149" t="s">
        <v>226</v>
      </c>
      <c r="D433" s="149" t="s">
        <v>227</v>
      </c>
      <c r="E433" s="150" t="s">
        <v>228</v>
      </c>
      <c r="F433" s="49"/>
    </row>
    <row r="434" spans="1:6" x14ac:dyDescent="0.2">
      <c r="A434" s="147">
        <v>9283</v>
      </c>
      <c r="B434" s="148">
        <v>43924</v>
      </c>
      <c r="C434" s="149" t="s">
        <v>226</v>
      </c>
      <c r="D434" s="149" t="s">
        <v>227</v>
      </c>
      <c r="E434" s="150" t="s">
        <v>228</v>
      </c>
      <c r="F434" s="49"/>
    </row>
    <row r="435" spans="1:6" x14ac:dyDescent="0.2">
      <c r="A435" s="147">
        <v>9291</v>
      </c>
      <c r="B435" s="148">
        <v>43963</v>
      </c>
      <c r="C435" s="149" t="s">
        <v>226</v>
      </c>
      <c r="D435" s="149" t="s">
        <v>227</v>
      </c>
      <c r="E435" s="150" t="s">
        <v>228</v>
      </c>
      <c r="F435" s="49"/>
    </row>
    <row r="436" spans="1:6" x14ac:dyDescent="0.2">
      <c r="A436" s="147">
        <v>9296</v>
      </c>
      <c r="B436" s="148">
        <v>43964</v>
      </c>
      <c r="C436" s="149" t="s">
        <v>226</v>
      </c>
      <c r="D436" s="149" t="s">
        <v>227</v>
      </c>
      <c r="E436" s="150" t="s">
        <v>228</v>
      </c>
      <c r="F436" s="49"/>
    </row>
    <row r="437" spans="1:6" x14ac:dyDescent="0.2">
      <c r="A437" s="147">
        <v>9297</v>
      </c>
      <c r="B437" s="147" t="s">
        <v>285</v>
      </c>
      <c r="C437" s="149" t="s">
        <v>226</v>
      </c>
      <c r="D437" s="149" t="s">
        <v>227</v>
      </c>
      <c r="E437" s="150" t="s">
        <v>228</v>
      </c>
      <c r="F437" s="49"/>
    </row>
    <row r="438" spans="1:6" x14ac:dyDescent="0.2">
      <c r="A438" s="147">
        <v>9331</v>
      </c>
      <c r="B438" s="148">
        <v>43936</v>
      </c>
      <c r="C438" s="149" t="s">
        <v>226</v>
      </c>
      <c r="D438" s="149" t="s">
        <v>227</v>
      </c>
      <c r="E438" s="150" t="s">
        <v>228</v>
      </c>
      <c r="F438" s="49"/>
    </row>
    <row r="439" spans="1:6" x14ac:dyDescent="0.2">
      <c r="A439" s="147">
        <v>9345</v>
      </c>
      <c r="B439" s="148">
        <v>43969</v>
      </c>
      <c r="C439" s="149" t="s">
        <v>226</v>
      </c>
      <c r="D439" s="149" t="s">
        <v>227</v>
      </c>
      <c r="E439" s="150" t="s">
        <v>228</v>
      </c>
      <c r="F439" s="49"/>
    </row>
    <row r="440" spans="1:6" x14ac:dyDescent="0.2">
      <c r="A440" s="147">
        <v>9346</v>
      </c>
      <c r="B440" s="148">
        <v>43969</v>
      </c>
      <c r="C440" s="149" t="s">
        <v>226</v>
      </c>
      <c r="D440" s="149" t="s">
        <v>227</v>
      </c>
      <c r="E440" s="150" t="s">
        <v>228</v>
      </c>
      <c r="F440" s="49"/>
    </row>
    <row r="441" spans="1:6" x14ac:dyDescent="0.2">
      <c r="A441" s="147">
        <v>9360</v>
      </c>
      <c r="B441" s="148">
        <v>43970</v>
      </c>
      <c r="C441" s="149" t="s">
        <v>226</v>
      </c>
      <c r="D441" s="149" t="s">
        <v>227</v>
      </c>
      <c r="E441" s="150" t="s">
        <v>228</v>
      </c>
      <c r="F441" s="49"/>
    </row>
    <row r="442" spans="1:6" x14ac:dyDescent="0.2">
      <c r="A442" s="147">
        <v>9363</v>
      </c>
      <c r="B442" s="148">
        <v>43970</v>
      </c>
      <c r="C442" s="149" t="s">
        <v>226</v>
      </c>
      <c r="D442" s="149" t="s">
        <v>227</v>
      </c>
      <c r="E442" s="150" t="s">
        <v>228</v>
      </c>
      <c r="F442" s="49"/>
    </row>
    <row r="443" spans="1:6" x14ac:dyDescent="0.2">
      <c r="A443" s="147">
        <v>9378</v>
      </c>
      <c r="B443" s="148">
        <v>43971</v>
      </c>
      <c r="C443" s="149" t="s">
        <v>226</v>
      </c>
      <c r="D443" s="149" t="s">
        <v>227</v>
      </c>
      <c r="E443" s="150" t="s">
        <v>228</v>
      </c>
      <c r="F443" s="49"/>
    </row>
    <row r="444" spans="1:6" x14ac:dyDescent="0.2">
      <c r="A444" s="147">
        <v>9391</v>
      </c>
      <c r="B444" s="148">
        <v>43972</v>
      </c>
      <c r="C444" s="149" t="s">
        <v>226</v>
      </c>
      <c r="D444" s="149" t="s">
        <v>227</v>
      </c>
      <c r="E444" s="150" t="s">
        <v>228</v>
      </c>
      <c r="F444" s="49"/>
    </row>
    <row r="445" spans="1:6" x14ac:dyDescent="0.2">
      <c r="A445" s="147">
        <v>9421</v>
      </c>
      <c r="B445" s="148">
        <v>43976</v>
      </c>
      <c r="C445" s="149" t="s">
        <v>226</v>
      </c>
      <c r="D445" s="149" t="s">
        <v>227</v>
      </c>
      <c r="E445" s="150" t="s">
        <v>228</v>
      </c>
      <c r="F445" s="49"/>
    </row>
    <row r="446" spans="1:6" x14ac:dyDescent="0.2">
      <c r="A446" s="147">
        <v>9436</v>
      </c>
      <c r="B446" s="148">
        <v>43977</v>
      </c>
      <c r="C446" s="149" t="s">
        <v>226</v>
      </c>
      <c r="D446" s="149" t="s">
        <v>227</v>
      </c>
      <c r="E446" s="150" t="s">
        <v>228</v>
      </c>
      <c r="F446" s="49"/>
    </row>
    <row r="447" spans="1:6" x14ac:dyDescent="0.2">
      <c r="A447" s="147">
        <v>9457</v>
      </c>
      <c r="B447" s="148">
        <v>43938</v>
      </c>
      <c r="C447" s="149" t="s">
        <v>226</v>
      </c>
      <c r="D447" s="149" t="s">
        <v>227</v>
      </c>
      <c r="E447" s="150" t="s">
        <v>228</v>
      </c>
      <c r="F447" s="49"/>
    </row>
    <row r="448" spans="1:6" x14ac:dyDescent="0.2">
      <c r="A448" s="147">
        <v>9473</v>
      </c>
      <c r="B448" s="148">
        <v>43950</v>
      </c>
      <c r="C448" s="149" t="s">
        <v>226</v>
      </c>
      <c r="D448" s="149" t="s">
        <v>227</v>
      </c>
      <c r="E448" s="150" t="s">
        <v>228</v>
      </c>
      <c r="F448" s="49"/>
    </row>
    <row r="449" spans="1:6" x14ac:dyDescent="0.2">
      <c r="A449" s="147">
        <v>9495</v>
      </c>
      <c r="B449" s="148">
        <v>43983</v>
      </c>
      <c r="C449" s="149" t="s">
        <v>226</v>
      </c>
      <c r="D449" s="149" t="s">
        <v>227</v>
      </c>
      <c r="E449" s="150" t="s">
        <v>228</v>
      </c>
      <c r="F449" s="49"/>
    </row>
    <row r="450" spans="1:6" x14ac:dyDescent="0.2">
      <c r="A450" s="147">
        <v>9502</v>
      </c>
      <c r="B450" s="148">
        <v>43984</v>
      </c>
      <c r="C450" s="149" t="s">
        <v>226</v>
      </c>
      <c r="D450" s="149" t="s">
        <v>227</v>
      </c>
      <c r="E450" s="150" t="s">
        <v>228</v>
      </c>
      <c r="F450" s="49"/>
    </row>
    <row r="451" spans="1:6" x14ac:dyDescent="0.2">
      <c r="A451" s="147">
        <v>9506</v>
      </c>
      <c r="B451" s="148">
        <v>43984</v>
      </c>
      <c r="C451" s="149" t="s">
        <v>226</v>
      </c>
      <c r="D451" s="149" t="s">
        <v>227</v>
      </c>
      <c r="E451" s="150" t="s">
        <v>228</v>
      </c>
      <c r="F451" s="49"/>
    </row>
    <row r="452" spans="1:6" x14ac:dyDescent="0.2">
      <c r="A452" s="147">
        <v>9515</v>
      </c>
      <c r="B452" s="148">
        <v>43984</v>
      </c>
      <c r="C452" s="149" t="s">
        <v>226</v>
      </c>
      <c r="D452" s="149" t="s">
        <v>227</v>
      </c>
      <c r="E452" s="150" t="s">
        <v>228</v>
      </c>
      <c r="F452" s="49"/>
    </row>
    <row r="453" spans="1:6" x14ac:dyDescent="0.2">
      <c r="A453" s="147">
        <v>9516</v>
      </c>
      <c r="B453" s="148">
        <v>43984</v>
      </c>
      <c r="C453" s="149" t="s">
        <v>226</v>
      </c>
      <c r="D453" s="149" t="s">
        <v>227</v>
      </c>
      <c r="E453" s="150" t="s">
        <v>228</v>
      </c>
      <c r="F453" s="49"/>
    </row>
    <row r="454" spans="1:6" x14ac:dyDescent="0.2">
      <c r="A454" s="147">
        <v>9528</v>
      </c>
      <c r="B454" s="148">
        <v>43985</v>
      </c>
      <c r="C454" s="149" t="s">
        <v>226</v>
      </c>
      <c r="D454" s="149" t="s">
        <v>227</v>
      </c>
      <c r="E454" s="150" t="s">
        <v>228</v>
      </c>
      <c r="F454" s="49"/>
    </row>
    <row r="455" spans="1:6" x14ac:dyDescent="0.2">
      <c r="A455" s="147">
        <v>9642</v>
      </c>
      <c r="B455" s="148">
        <v>43986</v>
      </c>
      <c r="C455" s="149" t="s">
        <v>226</v>
      </c>
      <c r="D455" s="149" t="s">
        <v>227</v>
      </c>
      <c r="E455" s="150" t="s">
        <v>228</v>
      </c>
      <c r="F455" s="49"/>
    </row>
    <row r="456" spans="1:6" x14ac:dyDescent="0.2">
      <c r="A456" s="147">
        <v>9643</v>
      </c>
      <c r="B456" s="148">
        <v>43986</v>
      </c>
      <c r="C456" s="149" t="s">
        <v>226</v>
      </c>
      <c r="D456" s="149" t="s">
        <v>227</v>
      </c>
      <c r="E456" s="150" t="s">
        <v>228</v>
      </c>
      <c r="F456" s="49"/>
    </row>
    <row r="457" spans="1:6" x14ac:dyDescent="0.2">
      <c r="A457" s="147">
        <v>9644</v>
      </c>
      <c r="B457" s="148">
        <v>43986</v>
      </c>
      <c r="C457" s="149" t="s">
        <v>226</v>
      </c>
      <c r="D457" s="149" t="s">
        <v>227</v>
      </c>
      <c r="E457" s="150" t="s">
        <v>228</v>
      </c>
      <c r="F457" s="49"/>
    </row>
    <row r="458" spans="1:6" x14ac:dyDescent="0.2">
      <c r="A458" s="147">
        <v>9666</v>
      </c>
      <c r="B458" s="148">
        <v>44009</v>
      </c>
      <c r="C458" s="149" t="s">
        <v>226</v>
      </c>
      <c r="D458" s="149" t="s">
        <v>227</v>
      </c>
      <c r="E458" s="150" t="s">
        <v>228</v>
      </c>
      <c r="F458" s="49"/>
    </row>
    <row r="459" spans="1:6" x14ac:dyDescent="0.2">
      <c r="A459" s="147">
        <v>9794</v>
      </c>
      <c r="B459" s="148">
        <v>43997</v>
      </c>
      <c r="C459" s="149" t="s">
        <v>226</v>
      </c>
      <c r="D459" s="149" t="s">
        <v>227</v>
      </c>
      <c r="E459" s="150" t="s">
        <v>228</v>
      </c>
      <c r="F459" s="49"/>
    </row>
    <row r="460" spans="1:6" x14ac:dyDescent="0.2">
      <c r="A460" s="152">
        <v>9725</v>
      </c>
      <c r="B460" s="153">
        <v>43997</v>
      </c>
      <c r="C460" s="149" t="s">
        <v>226</v>
      </c>
      <c r="D460" s="149" t="s">
        <v>227</v>
      </c>
      <c r="E460" s="150" t="s">
        <v>228</v>
      </c>
      <c r="F460" s="49"/>
    </row>
    <row r="461" spans="1:6" x14ac:dyDescent="0.2">
      <c r="A461" s="147">
        <v>9742</v>
      </c>
      <c r="B461" s="148">
        <v>43998</v>
      </c>
      <c r="C461" s="149" t="s">
        <v>226</v>
      </c>
      <c r="D461" s="149" t="s">
        <v>227</v>
      </c>
      <c r="E461" s="150" t="s">
        <v>228</v>
      </c>
      <c r="F461" s="49"/>
    </row>
    <row r="462" spans="1:6" x14ac:dyDescent="0.2">
      <c r="A462" s="147">
        <v>9735</v>
      </c>
      <c r="B462" s="148">
        <v>43936</v>
      </c>
      <c r="C462" s="149" t="s">
        <v>226</v>
      </c>
      <c r="D462" s="149" t="s">
        <v>227</v>
      </c>
      <c r="E462" s="150" t="s">
        <v>228</v>
      </c>
      <c r="F462" s="49"/>
    </row>
    <row r="463" spans="1:6" x14ac:dyDescent="0.2">
      <c r="A463" s="147">
        <v>9740</v>
      </c>
      <c r="B463" s="148">
        <v>43956</v>
      </c>
      <c r="C463" s="149" t="s">
        <v>226</v>
      </c>
      <c r="D463" s="149" t="s">
        <v>227</v>
      </c>
      <c r="E463" s="150" t="s">
        <v>228</v>
      </c>
      <c r="F463" s="49"/>
    </row>
    <row r="464" spans="1:6" x14ac:dyDescent="0.2">
      <c r="A464" s="147">
        <v>9737</v>
      </c>
      <c r="B464" s="148">
        <v>43922</v>
      </c>
      <c r="C464" s="149" t="s">
        <v>226</v>
      </c>
      <c r="D464" s="149" t="s">
        <v>227</v>
      </c>
      <c r="E464" s="150" t="s">
        <v>228</v>
      </c>
      <c r="F464" s="49"/>
    </row>
    <row r="465" spans="1:6" x14ac:dyDescent="0.2">
      <c r="A465" s="147">
        <v>9777</v>
      </c>
      <c r="B465" s="148">
        <v>44003</v>
      </c>
      <c r="C465" s="149" t="s">
        <v>226</v>
      </c>
      <c r="D465" s="149" t="s">
        <v>227</v>
      </c>
      <c r="E465" s="150" t="s">
        <v>228</v>
      </c>
      <c r="F465" s="49"/>
    </row>
    <row r="466" spans="1:6" x14ac:dyDescent="0.2">
      <c r="A466" s="147">
        <v>9794</v>
      </c>
      <c r="B466" s="148">
        <v>43933</v>
      </c>
      <c r="C466" s="149" t="s">
        <v>226</v>
      </c>
      <c r="D466" s="149" t="s">
        <v>227</v>
      </c>
      <c r="E466" s="150" t="s">
        <v>228</v>
      </c>
      <c r="F466" s="49"/>
    </row>
    <row r="467" spans="1:6" x14ac:dyDescent="0.2">
      <c r="A467" s="147">
        <v>9795</v>
      </c>
      <c r="B467" s="148">
        <v>43925</v>
      </c>
      <c r="C467" s="149" t="s">
        <v>226</v>
      </c>
      <c r="D467" s="149" t="s">
        <v>227</v>
      </c>
      <c r="E467" s="150" t="s">
        <v>228</v>
      </c>
      <c r="F467" s="49"/>
    </row>
    <row r="468" spans="1:6" x14ac:dyDescent="0.2">
      <c r="A468" s="147">
        <v>9796</v>
      </c>
      <c r="B468" s="148">
        <v>43922</v>
      </c>
      <c r="C468" s="149" t="s">
        <v>226</v>
      </c>
      <c r="D468" s="149" t="s">
        <v>227</v>
      </c>
      <c r="E468" s="150" t="s">
        <v>228</v>
      </c>
      <c r="F468" s="49"/>
    </row>
    <row r="469" spans="1:6" x14ac:dyDescent="0.2">
      <c r="A469" s="147">
        <v>9801</v>
      </c>
      <c r="B469" s="148">
        <v>43926</v>
      </c>
      <c r="C469" s="149" t="s">
        <v>226</v>
      </c>
      <c r="D469" s="149" t="s">
        <v>227</v>
      </c>
      <c r="E469" s="150" t="s">
        <v>228</v>
      </c>
      <c r="F469" s="49"/>
    </row>
    <row r="470" spans="1:6" x14ac:dyDescent="0.2">
      <c r="A470" s="147">
        <v>9815</v>
      </c>
      <c r="B470" s="148">
        <v>44000</v>
      </c>
      <c r="C470" s="149" t="s">
        <v>226</v>
      </c>
      <c r="D470" s="149" t="s">
        <v>227</v>
      </c>
      <c r="E470" s="150" t="s">
        <v>228</v>
      </c>
      <c r="F470" s="49"/>
    </row>
    <row r="471" spans="1:6" x14ac:dyDescent="0.2">
      <c r="A471" s="147">
        <v>9856</v>
      </c>
      <c r="B471" s="148">
        <v>44018</v>
      </c>
      <c r="C471" s="149" t="s">
        <v>226</v>
      </c>
      <c r="D471" s="149" t="s">
        <v>227</v>
      </c>
      <c r="E471" s="150" t="s">
        <v>228</v>
      </c>
    </row>
    <row r="472" spans="1:6" x14ac:dyDescent="0.2">
      <c r="A472" s="147">
        <v>9871</v>
      </c>
      <c r="B472" s="148">
        <v>44018</v>
      </c>
      <c r="C472" s="149" t="s">
        <v>226</v>
      </c>
      <c r="D472" s="149" t="s">
        <v>227</v>
      </c>
      <c r="E472" s="150" t="s">
        <v>228</v>
      </c>
    </row>
    <row r="473" spans="1:6" ht="15" customHeight="1" x14ac:dyDescent="0.2">
      <c r="A473" s="147">
        <v>9872</v>
      </c>
      <c r="B473" s="148">
        <v>44018</v>
      </c>
      <c r="C473" s="149" t="s">
        <v>226</v>
      </c>
      <c r="D473" s="149" t="s">
        <v>227</v>
      </c>
      <c r="E473" s="150" t="s">
        <v>228</v>
      </c>
    </row>
    <row r="474" spans="1:6" ht="15" customHeight="1" x14ac:dyDescent="0.25"/>
    <row r="475" spans="1:6" ht="15" customHeight="1" x14ac:dyDescent="0.25">
      <c r="A475" s="59" t="s">
        <v>229</v>
      </c>
    </row>
    <row r="476" spans="1:6" ht="15" customHeight="1" x14ac:dyDescent="0.25">
      <c r="A476" s="59" t="s">
        <v>230</v>
      </c>
      <c r="D476" s="14"/>
    </row>
    <row r="477" spans="1:6" ht="15" customHeight="1" x14ac:dyDescent="0.25">
      <c r="A477" s="201" t="s">
        <v>231</v>
      </c>
      <c r="B477" s="201"/>
      <c r="C477" s="201"/>
      <c r="D477" s="201"/>
      <c r="E477" s="201"/>
    </row>
    <row r="478" spans="1:6" ht="15" customHeight="1" x14ac:dyDescent="0.25">
      <c r="A478" s="113" t="s">
        <v>232</v>
      </c>
      <c r="B478" s="114" t="s">
        <v>77</v>
      </c>
      <c r="C478" s="200" t="s">
        <v>233</v>
      </c>
      <c r="D478" s="200"/>
      <c r="E478" s="200"/>
    </row>
    <row r="479" spans="1:6" ht="36" customHeight="1" x14ac:dyDescent="0.25">
      <c r="A479" s="126" t="s">
        <v>234</v>
      </c>
      <c r="B479" s="154" t="s">
        <v>235</v>
      </c>
      <c r="C479" s="197" t="s">
        <v>236</v>
      </c>
      <c r="D479" s="198"/>
      <c r="E479" s="199"/>
    </row>
    <row r="480" spans="1:6" ht="36" customHeight="1" x14ac:dyDescent="0.25">
      <c r="A480" s="127" t="s">
        <v>237</v>
      </c>
      <c r="B480" s="154" t="s">
        <v>293</v>
      </c>
      <c r="C480" s="197" t="s">
        <v>238</v>
      </c>
      <c r="D480" s="198"/>
      <c r="E480" s="199"/>
    </row>
    <row r="481" spans="1:5" ht="51" x14ac:dyDescent="0.25">
      <c r="A481" s="127" t="s">
        <v>239</v>
      </c>
      <c r="B481" s="154" t="s">
        <v>294</v>
      </c>
      <c r="C481" s="197" t="s">
        <v>240</v>
      </c>
      <c r="D481" s="198"/>
      <c r="E481" s="199"/>
    </row>
    <row r="482" spans="1:5" ht="36" customHeight="1" x14ac:dyDescent="0.25">
      <c r="A482" s="127" t="s">
        <v>241</v>
      </c>
      <c r="B482" s="154" t="s">
        <v>242</v>
      </c>
      <c r="C482" s="197" t="s">
        <v>243</v>
      </c>
      <c r="D482" s="198"/>
      <c r="E482" s="199"/>
    </row>
    <row r="483" spans="1:5" ht="51" x14ac:dyDescent="0.25">
      <c r="A483" s="127" t="s">
        <v>295</v>
      </c>
      <c r="B483" s="154" t="s">
        <v>296</v>
      </c>
      <c r="C483" s="197" t="s">
        <v>300</v>
      </c>
      <c r="D483" s="198"/>
      <c r="E483" s="199"/>
    </row>
    <row r="484" spans="1:5" x14ac:dyDescent="0.25">
      <c r="A484" s="129" t="s">
        <v>297</v>
      </c>
      <c r="B484" s="154" t="s">
        <v>298</v>
      </c>
      <c r="C484" s="197" t="s">
        <v>301</v>
      </c>
      <c r="D484" s="198"/>
      <c r="E484" s="199"/>
    </row>
    <row r="485" spans="1:5" ht="51.75" thickBot="1" x14ac:dyDescent="0.3">
      <c r="A485" s="130" t="s">
        <v>299</v>
      </c>
      <c r="B485" s="155" t="s">
        <v>296</v>
      </c>
      <c r="C485" s="197" t="s">
        <v>302</v>
      </c>
      <c r="D485" s="198"/>
      <c r="E485" s="199"/>
    </row>
    <row r="486" spans="1:5" x14ac:dyDescent="0.25">
      <c r="A486" s="108"/>
      <c r="B486" s="107"/>
      <c r="C486" s="109"/>
    </row>
    <row r="487" spans="1:5" x14ac:dyDescent="0.25">
      <c r="A487" s="108"/>
      <c r="B487" s="107"/>
      <c r="C487" s="109"/>
    </row>
    <row r="488" spans="1:5" x14ac:dyDescent="0.25">
      <c r="A488" s="108"/>
      <c r="B488" s="107"/>
      <c r="C488" s="109"/>
    </row>
    <row r="489" spans="1:5" x14ac:dyDescent="0.25">
      <c r="A489" s="108"/>
      <c r="B489" s="107"/>
      <c r="C489" s="109"/>
    </row>
    <row r="490" spans="1:5" x14ac:dyDescent="0.25">
      <c r="A490" s="108"/>
      <c r="B490" s="107"/>
      <c r="C490" s="109"/>
    </row>
    <row r="491" spans="1:5" x14ac:dyDescent="0.25">
      <c r="A491" s="108"/>
      <c r="B491" s="107"/>
      <c r="C491" s="109"/>
    </row>
    <row r="492" spans="1:5" ht="15" customHeight="1" x14ac:dyDescent="0.25">
      <c r="A492" s="221" t="s">
        <v>244</v>
      </c>
      <c r="B492" s="221"/>
      <c r="C492" s="221"/>
      <c r="D492" s="221"/>
      <c r="E492" s="221"/>
    </row>
    <row r="493" spans="1:5" ht="15" customHeight="1" x14ac:dyDescent="0.25">
      <c r="A493" s="113" t="s">
        <v>232</v>
      </c>
      <c r="B493" s="114" t="s">
        <v>77</v>
      </c>
      <c r="C493" s="200" t="s">
        <v>233</v>
      </c>
      <c r="D493" s="200"/>
      <c r="E493" s="200"/>
    </row>
    <row r="494" spans="1:5" ht="44.25" customHeight="1" x14ac:dyDescent="0.25">
      <c r="A494" s="132" t="s">
        <v>245</v>
      </c>
      <c r="B494" s="154" t="s">
        <v>246</v>
      </c>
      <c r="C494" s="219" t="s">
        <v>247</v>
      </c>
      <c r="D494" s="219"/>
      <c r="E494" s="219"/>
    </row>
    <row r="495" spans="1:5" ht="44.25" customHeight="1" x14ac:dyDescent="0.25">
      <c r="A495" s="132" t="s">
        <v>248</v>
      </c>
      <c r="B495" s="154" t="s">
        <v>249</v>
      </c>
      <c r="C495" s="219" t="s">
        <v>250</v>
      </c>
      <c r="D495" s="219"/>
      <c r="E495" s="219"/>
    </row>
    <row r="496" spans="1:5" ht="45.75" customHeight="1" x14ac:dyDescent="0.25">
      <c r="A496" s="132" t="s">
        <v>303</v>
      </c>
      <c r="B496" s="154" t="s">
        <v>304</v>
      </c>
      <c r="C496" s="219" t="s">
        <v>305</v>
      </c>
      <c r="D496" s="219"/>
      <c r="E496" s="219"/>
    </row>
    <row r="497" spans="1:5" x14ac:dyDescent="0.25">
      <c r="A497" s="124"/>
      <c r="B497" s="64"/>
      <c r="C497" s="125"/>
    </row>
    <row r="498" spans="1:5" x14ac:dyDescent="0.25">
      <c r="A498" s="124"/>
      <c r="B498" s="64"/>
      <c r="C498" s="125"/>
    </row>
    <row r="499" spans="1:5" x14ac:dyDescent="0.25">
      <c r="A499" s="221" t="s">
        <v>251</v>
      </c>
      <c r="B499" s="221"/>
      <c r="C499" s="221"/>
      <c r="D499" s="221"/>
      <c r="E499" s="221"/>
    </row>
    <row r="500" spans="1:5" ht="15" customHeight="1" x14ac:dyDescent="0.25">
      <c r="A500" s="113" t="s">
        <v>232</v>
      </c>
      <c r="B500" s="115" t="s">
        <v>77</v>
      </c>
      <c r="C500" s="200" t="s">
        <v>233</v>
      </c>
      <c r="D500" s="200"/>
      <c r="E500" s="200"/>
    </row>
    <row r="501" spans="1:5" ht="69" customHeight="1" x14ac:dyDescent="0.25">
      <c r="A501" s="131" t="s">
        <v>306</v>
      </c>
      <c r="B501" s="38" t="s">
        <v>307</v>
      </c>
      <c r="C501" s="219" t="s">
        <v>308</v>
      </c>
      <c r="D501" s="219"/>
      <c r="E501" s="219"/>
    </row>
    <row r="502" spans="1:5" ht="20.100000000000001" customHeight="1" x14ac:dyDescent="0.25">
      <c r="A502" s="110"/>
      <c r="B502" s="60"/>
      <c r="C502" s="222"/>
      <c r="D502" s="223"/>
      <c r="E502" s="224"/>
    </row>
    <row r="503" spans="1:5" x14ac:dyDescent="0.25">
      <c r="A503" s="61"/>
      <c r="B503" s="62"/>
      <c r="C503" s="63"/>
    </row>
    <row r="504" spans="1:5" x14ac:dyDescent="0.25">
      <c r="A504" s="61"/>
      <c r="B504" s="62"/>
      <c r="C504" s="63"/>
    </row>
    <row r="505" spans="1:5" x14ac:dyDescent="0.25">
      <c r="A505" s="221" t="s">
        <v>252</v>
      </c>
      <c r="B505" s="221"/>
      <c r="C505" s="221"/>
      <c r="D505" s="221"/>
      <c r="E505" s="221"/>
    </row>
    <row r="506" spans="1:5" x14ac:dyDescent="0.25">
      <c r="A506" s="113" t="s">
        <v>232</v>
      </c>
      <c r="B506" s="115" t="s">
        <v>77</v>
      </c>
      <c r="C506" s="200" t="s">
        <v>233</v>
      </c>
      <c r="D506" s="200"/>
      <c r="E506" s="200"/>
    </row>
    <row r="507" spans="1:5" ht="42" customHeight="1" x14ac:dyDescent="0.25">
      <c r="A507" s="132" t="s">
        <v>253</v>
      </c>
      <c r="B507" s="154" t="s">
        <v>254</v>
      </c>
      <c r="C507" s="219" t="s">
        <v>255</v>
      </c>
      <c r="D507" s="219"/>
      <c r="E507" s="219"/>
    </row>
    <row r="508" spans="1:5" ht="45.75" customHeight="1" x14ac:dyDescent="0.25">
      <c r="A508" s="132" t="s">
        <v>256</v>
      </c>
      <c r="B508" s="154" t="s">
        <v>257</v>
      </c>
      <c r="C508" s="219" t="s">
        <v>258</v>
      </c>
      <c r="D508" s="219"/>
      <c r="E508" s="219"/>
    </row>
    <row r="509" spans="1:5" ht="51" x14ac:dyDescent="0.25">
      <c r="A509" s="133" t="s">
        <v>309</v>
      </c>
      <c r="B509" s="154" t="s">
        <v>310</v>
      </c>
      <c r="C509" s="219" t="s">
        <v>311</v>
      </c>
      <c r="D509" s="219"/>
      <c r="E509" s="219"/>
    </row>
    <row r="510" spans="1:5" x14ac:dyDescent="0.25">
      <c r="A510" s="59"/>
    </row>
    <row r="511" spans="1:5" x14ac:dyDescent="0.25">
      <c r="A511" s="59"/>
    </row>
    <row r="512" spans="1:5" x14ac:dyDescent="0.25">
      <c r="A512" s="59"/>
    </row>
    <row r="513" spans="1:6" x14ac:dyDescent="0.25">
      <c r="A513" s="59"/>
    </row>
    <row r="514" spans="1:6" x14ac:dyDescent="0.25">
      <c r="A514" s="59"/>
    </row>
    <row r="515" spans="1:6" x14ac:dyDescent="0.25">
      <c r="A515" s="59"/>
    </row>
    <row r="516" spans="1:6" x14ac:dyDescent="0.25">
      <c r="A516" s="225" t="s">
        <v>259</v>
      </c>
      <c r="B516" s="226"/>
      <c r="C516" s="226"/>
      <c r="D516" s="226"/>
      <c r="E516" s="227"/>
    </row>
    <row r="517" spans="1:6" x14ac:dyDescent="0.25">
      <c r="A517" s="113" t="s">
        <v>232</v>
      </c>
      <c r="B517" s="115" t="s">
        <v>260</v>
      </c>
      <c r="C517" s="200" t="s">
        <v>261</v>
      </c>
      <c r="D517" s="200"/>
      <c r="E517" s="200"/>
    </row>
    <row r="518" spans="1:6" ht="54.75" customHeight="1" x14ac:dyDescent="0.25">
      <c r="A518" s="111" t="s">
        <v>262</v>
      </c>
      <c r="B518" s="154" t="s">
        <v>263</v>
      </c>
      <c r="C518" s="219" t="s">
        <v>264</v>
      </c>
      <c r="D518" s="219"/>
      <c r="E518" s="219"/>
    </row>
    <row r="519" spans="1:6" ht="51.75" customHeight="1" x14ac:dyDescent="0.25">
      <c r="A519" s="112" t="s">
        <v>265</v>
      </c>
      <c r="B519" s="154" t="s">
        <v>266</v>
      </c>
      <c r="C519" s="219" t="s">
        <v>267</v>
      </c>
      <c r="D519" s="219"/>
      <c r="E519" s="219"/>
    </row>
    <row r="520" spans="1:6" x14ac:dyDescent="0.25">
      <c r="A520" s="36"/>
    </row>
    <row r="521" spans="1:6" x14ac:dyDescent="0.25">
      <c r="A521" s="36"/>
    </row>
    <row r="522" spans="1:6" x14ac:dyDescent="0.25">
      <c r="A522" s="8" t="s">
        <v>268</v>
      </c>
    </row>
    <row r="523" spans="1:6" x14ac:dyDescent="0.25">
      <c r="A523" s="36"/>
    </row>
    <row r="524" spans="1:6" ht="39" customHeight="1" x14ac:dyDescent="0.25">
      <c r="A524" s="220" t="s">
        <v>269</v>
      </c>
      <c r="B524" s="220"/>
      <c r="C524" s="220"/>
      <c r="D524" s="220"/>
      <c r="E524" s="220"/>
      <c r="F524" s="220"/>
    </row>
    <row r="525" spans="1:6" ht="15.75" x14ac:dyDescent="0.25">
      <c r="A525" s="228"/>
      <c r="B525" s="229"/>
      <c r="C525" s="229"/>
      <c r="D525" s="229"/>
      <c r="E525" s="229"/>
      <c r="F525" s="230"/>
    </row>
    <row r="526" spans="1:6" ht="27" customHeight="1" x14ac:dyDescent="0.25">
      <c r="A526" s="231" t="s">
        <v>270</v>
      </c>
      <c r="B526" s="232"/>
      <c r="C526" s="232"/>
      <c r="D526" s="232"/>
      <c r="E526" s="232"/>
      <c r="F526" s="233"/>
    </row>
    <row r="527" spans="1:6" ht="50.25" customHeight="1" x14ac:dyDescent="0.25">
      <c r="A527" s="91">
        <v>1</v>
      </c>
      <c r="B527" s="215" t="s">
        <v>271</v>
      </c>
      <c r="C527" s="215"/>
      <c r="D527" s="215"/>
      <c r="E527" s="215"/>
      <c r="F527" s="215"/>
    </row>
    <row r="528" spans="1:6" ht="31.5" customHeight="1" x14ac:dyDescent="0.25">
      <c r="A528" s="91">
        <v>2</v>
      </c>
      <c r="B528" s="215" t="s">
        <v>272</v>
      </c>
      <c r="C528" s="215"/>
      <c r="D528" s="215"/>
      <c r="E528" s="215"/>
      <c r="F528" s="215"/>
    </row>
    <row r="529" spans="1:6" ht="33.75" customHeight="1" x14ac:dyDescent="0.25">
      <c r="A529" s="91">
        <v>3</v>
      </c>
      <c r="B529" s="215" t="s">
        <v>273</v>
      </c>
      <c r="C529" s="215"/>
      <c r="D529" s="215"/>
      <c r="E529" s="215"/>
      <c r="F529" s="215"/>
    </row>
    <row r="530" spans="1:6" ht="42" customHeight="1" x14ac:dyDescent="0.25">
      <c r="A530" s="91">
        <v>4</v>
      </c>
      <c r="B530" s="215" t="s">
        <v>312</v>
      </c>
      <c r="C530" s="215"/>
      <c r="D530" s="215"/>
      <c r="E530" s="215"/>
      <c r="F530" s="215"/>
    </row>
    <row r="531" spans="1:6" x14ac:dyDescent="0.25">
      <c r="E531" s="62"/>
    </row>
  </sheetData>
  <mergeCells count="161">
    <mergeCell ref="F213:H213"/>
    <mergeCell ref="F128:H128"/>
    <mergeCell ref="F129:H129"/>
    <mergeCell ref="F130:H130"/>
    <mergeCell ref="F131:H131"/>
    <mergeCell ref="F132:H132"/>
    <mergeCell ref="F133:H133"/>
    <mergeCell ref="F134:H134"/>
    <mergeCell ref="F158:H158"/>
    <mergeCell ref="F159:H159"/>
    <mergeCell ref="F160:H160"/>
    <mergeCell ref="F161:H161"/>
    <mergeCell ref="F162:H162"/>
    <mergeCell ref="F163:H163"/>
    <mergeCell ref="F172:H172"/>
    <mergeCell ref="F184:H184"/>
    <mergeCell ref="F208:H208"/>
    <mergeCell ref="A98:A101"/>
    <mergeCell ref="A102:A107"/>
    <mergeCell ref="B108:D108"/>
    <mergeCell ref="E98:F108"/>
    <mergeCell ref="F209:H209"/>
    <mergeCell ref="F210:H210"/>
    <mergeCell ref="F211:H211"/>
    <mergeCell ref="F212:H212"/>
    <mergeCell ref="F199:H199"/>
    <mergeCell ref="F200:H200"/>
    <mergeCell ref="F201:H201"/>
    <mergeCell ref="F202:H202"/>
    <mergeCell ref="F203:H203"/>
    <mergeCell ref="F204:H204"/>
    <mergeCell ref="F205:H205"/>
    <mergeCell ref="F206:H206"/>
    <mergeCell ref="F207:H207"/>
    <mergeCell ref="F48:G48"/>
    <mergeCell ref="A67:D67"/>
    <mergeCell ref="C83:D83"/>
    <mergeCell ref="C84:D84"/>
    <mergeCell ref="C85:D85"/>
    <mergeCell ref="C86:D86"/>
    <mergeCell ref="C78:D78"/>
    <mergeCell ref="C80:D80"/>
    <mergeCell ref="C81:D81"/>
    <mergeCell ref="C82:D82"/>
    <mergeCell ref="C69:E69"/>
    <mergeCell ref="A68:E68"/>
    <mergeCell ref="C76:E76"/>
    <mergeCell ref="C77:E77"/>
    <mergeCell ref="C70:E70"/>
    <mergeCell ref="C71:E71"/>
    <mergeCell ref="C72:E72"/>
    <mergeCell ref="C73:E73"/>
    <mergeCell ref="C74:E74"/>
    <mergeCell ref="C75:E75"/>
    <mergeCell ref="A6:F6"/>
    <mergeCell ref="A42:B42"/>
    <mergeCell ref="C42:E42"/>
    <mergeCell ref="A45:E45"/>
    <mergeCell ref="F46:G46"/>
    <mergeCell ref="F47:G47"/>
    <mergeCell ref="E29:E35"/>
    <mergeCell ref="A41:B41"/>
    <mergeCell ref="C41:E41"/>
    <mergeCell ref="A12:F17"/>
    <mergeCell ref="A20:F24"/>
    <mergeCell ref="F173:H173"/>
    <mergeCell ref="A526:F526"/>
    <mergeCell ref="F169:H169"/>
    <mergeCell ref="F170:H170"/>
    <mergeCell ref="F171:H171"/>
    <mergeCell ref="A170:A180"/>
    <mergeCell ref="A181:A182"/>
    <mergeCell ref="A183:A205"/>
    <mergeCell ref="A212:A214"/>
    <mergeCell ref="B181:B182"/>
    <mergeCell ref="F186:H186"/>
    <mergeCell ref="F187:H187"/>
    <mergeCell ref="F188:H188"/>
    <mergeCell ref="F189:H189"/>
    <mergeCell ref="F190:H190"/>
    <mergeCell ref="F191:H191"/>
    <mergeCell ref="F195:H195"/>
    <mergeCell ref="F194:H194"/>
    <mergeCell ref="F193:H193"/>
    <mergeCell ref="F192:H192"/>
    <mergeCell ref="F196:H196"/>
    <mergeCell ref="F197:H197"/>
    <mergeCell ref="F198:H198"/>
    <mergeCell ref="F214:H214"/>
    <mergeCell ref="C508:E508"/>
    <mergeCell ref="B528:F528"/>
    <mergeCell ref="B529:F529"/>
    <mergeCell ref="B530:F530"/>
    <mergeCell ref="A524:F524"/>
    <mergeCell ref="A161:A169"/>
    <mergeCell ref="C480:E480"/>
    <mergeCell ref="C481:E481"/>
    <mergeCell ref="C482:E482"/>
    <mergeCell ref="C494:E494"/>
    <mergeCell ref="C495:E495"/>
    <mergeCell ref="C493:E493"/>
    <mergeCell ref="A492:E492"/>
    <mergeCell ref="A499:E499"/>
    <mergeCell ref="C500:E500"/>
    <mergeCell ref="C501:E501"/>
    <mergeCell ref="C502:E502"/>
    <mergeCell ref="A505:E505"/>
    <mergeCell ref="C518:E518"/>
    <mergeCell ref="C519:E519"/>
    <mergeCell ref="A516:E516"/>
    <mergeCell ref="C517:E517"/>
    <mergeCell ref="A525:F525"/>
    <mergeCell ref="F185:H185"/>
    <mergeCell ref="F168:H168"/>
    <mergeCell ref="B527:F527"/>
    <mergeCell ref="F135:H135"/>
    <mergeCell ref="F136:H136"/>
    <mergeCell ref="F146:H146"/>
    <mergeCell ref="F147:H147"/>
    <mergeCell ref="F148:H148"/>
    <mergeCell ref="F141:H141"/>
    <mergeCell ref="F142:H142"/>
    <mergeCell ref="F143:H143"/>
    <mergeCell ref="F144:H144"/>
    <mergeCell ref="F145:H145"/>
    <mergeCell ref="F137:H137"/>
    <mergeCell ref="F138:H138"/>
    <mergeCell ref="F139:H139"/>
    <mergeCell ref="F140:H140"/>
    <mergeCell ref="F157:H157"/>
    <mergeCell ref="C483:E483"/>
    <mergeCell ref="C484:E484"/>
    <mergeCell ref="C485:E485"/>
    <mergeCell ref="C496:E496"/>
    <mergeCell ref="C509:E509"/>
    <mergeCell ref="C506:E506"/>
    <mergeCell ref="C507:E507"/>
    <mergeCell ref="E97:F97"/>
    <mergeCell ref="C87:D87"/>
    <mergeCell ref="C479:E479"/>
    <mergeCell ref="C478:E478"/>
    <mergeCell ref="A477:E477"/>
    <mergeCell ref="A156:H156"/>
    <mergeCell ref="F174:H174"/>
    <mergeCell ref="F175:H175"/>
    <mergeCell ref="F176:H176"/>
    <mergeCell ref="F177:H177"/>
    <mergeCell ref="F178:H178"/>
    <mergeCell ref="F179:H179"/>
    <mergeCell ref="F180:H180"/>
    <mergeCell ref="F181:H181"/>
    <mergeCell ref="F182:H182"/>
    <mergeCell ref="F183:H183"/>
    <mergeCell ref="G225:G258"/>
    <mergeCell ref="A309:E309"/>
    <mergeCell ref="A289:B289"/>
    <mergeCell ref="A158:A160"/>
    <mergeCell ref="F164:H164"/>
    <mergeCell ref="F165:H165"/>
    <mergeCell ref="F166:H166"/>
    <mergeCell ref="F167:H167"/>
  </mergeCells>
  <hyperlinks>
    <hyperlink ref="F47" r:id="rId1" display="https://www.sen.gov.py/application/files/8015/9188/4586/Politica_Nacional_de_Gestion_y_Reduccion_de_Riesgos__2018.pdf"/>
    <hyperlink ref="F48" r:id="rId2" display="https://www.sen.gov.py/application/files/8015/9188/4586/Politica_Nacional_de_Gestion_y_Reduccion_de_Riesgos__2018.pdf"/>
    <hyperlink ref="C82:C83" r:id="rId3" display="https://bit.ly/panel-transparencia-senacpy"/>
    <hyperlink ref="C81" r:id="rId4" display="https://bit.ly/panel-transparencia-senacpy"/>
    <hyperlink ref="H113" r:id="rId5" display="https://drive.google.com/file/d/1TQ0l3VnNBgyp9Fg8pO2QxKbkEt531NNg/view"/>
    <hyperlink ref="G225" r:id="rId6"/>
    <hyperlink ref="E295" r:id="rId7"/>
    <hyperlink ref="E296" r:id="rId8"/>
    <hyperlink ref="E297" r:id="rId9"/>
    <hyperlink ref="E298" r:id="rId10"/>
    <hyperlink ref="E299" r:id="rId11"/>
    <hyperlink ref="C84" r:id="rId12" display="https://bit.ly/panel-transparencia-senacpy"/>
    <hyperlink ref="C85" r:id="rId13" display="https://bit.ly/panel-transparencia-senacpy"/>
    <hyperlink ref="C86" r:id="rId14" display="https://bit.ly/panel-transparencia-senacpy"/>
    <hyperlink ref="E313" r:id="rId15"/>
    <hyperlink ref="E314" r:id="rId16"/>
    <hyperlink ref="E316" r:id="rId17"/>
    <hyperlink ref="E317" r:id="rId18"/>
    <hyperlink ref="E318" r:id="rId19"/>
    <hyperlink ref="E319" r:id="rId20"/>
    <hyperlink ref="E320" r:id="rId21"/>
    <hyperlink ref="E321" r:id="rId22"/>
    <hyperlink ref="E322" r:id="rId23"/>
    <hyperlink ref="E323" r:id="rId24"/>
    <hyperlink ref="E324" r:id="rId25"/>
    <hyperlink ref="E325" r:id="rId26"/>
    <hyperlink ref="E326" r:id="rId27"/>
    <hyperlink ref="E327" r:id="rId28"/>
    <hyperlink ref="E328" r:id="rId29"/>
    <hyperlink ref="E329" r:id="rId30"/>
    <hyperlink ref="E330" r:id="rId31"/>
    <hyperlink ref="E331" r:id="rId32"/>
    <hyperlink ref="E332" r:id="rId33"/>
    <hyperlink ref="E333" r:id="rId34"/>
    <hyperlink ref="E334" r:id="rId35"/>
    <hyperlink ref="E335" r:id="rId36"/>
    <hyperlink ref="E336" r:id="rId37"/>
    <hyperlink ref="E337" r:id="rId38"/>
    <hyperlink ref="E338" r:id="rId39"/>
    <hyperlink ref="E339" r:id="rId40"/>
    <hyperlink ref="E340" r:id="rId41"/>
    <hyperlink ref="E341" r:id="rId42"/>
    <hyperlink ref="E342" r:id="rId43"/>
    <hyperlink ref="E343" r:id="rId44"/>
    <hyperlink ref="E344" r:id="rId45"/>
    <hyperlink ref="E345" r:id="rId46"/>
    <hyperlink ref="E346" r:id="rId47"/>
    <hyperlink ref="E347" r:id="rId48"/>
    <hyperlink ref="E348" r:id="rId49"/>
    <hyperlink ref="E349" r:id="rId50"/>
    <hyperlink ref="E350" r:id="rId51"/>
    <hyperlink ref="E351" r:id="rId52"/>
    <hyperlink ref="E352" r:id="rId53"/>
    <hyperlink ref="E353" r:id="rId54"/>
    <hyperlink ref="E354" r:id="rId55"/>
    <hyperlink ref="E355" r:id="rId56"/>
    <hyperlink ref="E356" r:id="rId57"/>
    <hyperlink ref="E357" r:id="rId58"/>
    <hyperlink ref="E358" r:id="rId59"/>
    <hyperlink ref="E359" r:id="rId60"/>
    <hyperlink ref="E360" r:id="rId61"/>
    <hyperlink ref="E361" r:id="rId62"/>
    <hyperlink ref="E362" r:id="rId63"/>
    <hyperlink ref="E363" r:id="rId64"/>
    <hyperlink ref="E364" r:id="rId65"/>
    <hyperlink ref="E365" r:id="rId66"/>
    <hyperlink ref="E366" r:id="rId67"/>
    <hyperlink ref="E367" r:id="rId68"/>
    <hyperlink ref="E368" r:id="rId69"/>
    <hyperlink ref="E369" r:id="rId70"/>
    <hyperlink ref="E370" r:id="rId71"/>
    <hyperlink ref="E371" r:id="rId72"/>
    <hyperlink ref="E372" r:id="rId73"/>
    <hyperlink ref="E373" r:id="rId74"/>
    <hyperlink ref="E374" r:id="rId75"/>
    <hyperlink ref="E375" r:id="rId76"/>
    <hyperlink ref="E376" r:id="rId77"/>
    <hyperlink ref="E377" r:id="rId78"/>
    <hyperlink ref="E378" r:id="rId79"/>
    <hyperlink ref="E379" r:id="rId80"/>
    <hyperlink ref="E380" r:id="rId81"/>
    <hyperlink ref="E381" r:id="rId82"/>
    <hyperlink ref="E382" r:id="rId83"/>
    <hyperlink ref="E383" r:id="rId84"/>
    <hyperlink ref="E384" r:id="rId85"/>
    <hyperlink ref="E385" r:id="rId86"/>
    <hyperlink ref="E386" r:id="rId87"/>
    <hyperlink ref="E387" r:id="rId88"/>
    <hyperlink ref="E388" r:id="rId89"/>
    <hyperlink ref="E389" r:id="rId90"/>
    <hyperlink ref="E390" r:id="rId91"/>
    <hyperlink ref="E391" r:id="rId92"/>
    <hyperlink ref="E392" r:id="rId93"/>
    <hyperlink ref="E393" r:id="rId94"/>
    <hyperlink ref="E394" r:id="rId95"/>
    <hyperlink ref="E395" r:id="rId96"/>
    <hyperlink ref="E396" r:id="rId97"/>
    <hyperlink ref="E397" r:id="rId98"/>
    <hyperlink ref="E398" r:id="rId99"/>
    <hyperlink ref="E399" r:id="rId100"/>
    <hyperlink ref="E400" r:id="rId101"/>
    <hyperlink ref="E401" r:id="rId102"/>
    <hyperlink ref="E402" r:id="rId103"/>
    <hyperlink ref="E403" r:id="rId104"/>
    <hyperlink ref="E404" r:id="rId105"/>
    <hyperlink ref="E405" r:id="rId106"/>
    <hyperlink ref="E406" r:id="rId107"/>
    <hyperlink ref="E407" r:id="rId108"/>
    <hyperlink ref="E408" r:id="rId109"/>
    <hyperlink ref="E409" r:id="rId110"/>
    <hyperlink ref="E410" r:id="rId111"/>
    <hyperlink ref="E411" r:id="rId112"/>
    <hyperlink ref="E412" r:id="rId113"/>
    <hyperlink ref="E413" r:id="rId114"/>
    <hyperlink ref="E414" r:id="rId115"/>
    <hyperlink ref="E415" r:id="rId116"/>
    <hyperlink ref="E416" r:id="rId117"/>
    <hyperlink ref="E417" r:id="rId118"/>
    <hyperlink ref="E418" r:id="rId119"/>
    <hyperlink ref="E419" r:id="rId120"/>
    <hyperlink ref="E420" r:id="rId121"/>
    <hyperlink ref="E421" r:id="rId122"/>
    <hyperlink ref="E422" r:id="rId123"/>
    <hyperlink ref="E423" r:id="rId124"/>
    <hyperlink ref="E424" r:id="rId125"/>
    <hyperlink ref="E425" r:id="rId126"/>
    <hyperlink ref="E426" r:id="rId127"/>
    <hyperlink ref="E427" r:id="rId128"/>
    <hyperlink ref="E428" r:id="rId129"/>
    <hyperlink ref="E429" r:id="rId130"/>
    <hyperlink ref="E430" r:id="rId131"/>
    <hyperlink ref="E431" r:id="rId132"/>
    <hyperlink ref="E432" r:id="rId133"/>
    <hyperlink ref="E433" r:id="rId134"/>
    <hyperlink ref="E434" r:id="rId135"/>
    <hyperlink ref="E435" r:id="rId136"/>
    <hyperlink ref="E436" r:id="rId137"/>
    <hyperlink ref="E437" r:id="rId138"/>
    <hyperlink ref="E438" r:id="rId139"/>
    <hyperlink ref="E439" r:id="rId140"/>
    <hyperlink ref="E440" r:id="rId141"/>
    <hyperlink ref="E441" r:id="rId142"/>
    <hyperlink ref="E442" r:id="rId143"/>
    <hyperlink ref="E443" r:id="rId144"/>
    <hyperlink ref="E444" r:id="rId145"/>
    <hyperlink ref="E445" r:id="rId146"/>
    <hyperlink ref="E446" r:id="rId147"/>
    <hyperlink ref="E447" r:id="rId148"/>
    <hyperlink ref="E448" r:id="rId149"/>
    <hyperlink ref="E449" r:id="rId150"/>
    <hyperlink ref="E450" r:id="rId151"/>
    <hyperlink ref="E451" r:id="rId152"/>
    <hyperlink ref="E452" r:id="rId153"/>
    <hyperlink ref="E453" r:id="rId154"/>
    <hyperlink ref="E454" r:id="rId155"/>
    <hyperlink ref="E455" r:id="rId156"/>
    <hyperlink ref="E456" r:id="rId157"/>
    <hyperlink ref="E457" r:id="rId158"/>
    <hyperlink ref="E458" r:id="rId159"/>
    <hyperlink ref="E459" r:id="rId160"/>
    <hyperlink ref="E460" r:id="rId161"/>
    <hyperlink ref="E461" r:id="rId162"/>
    <hyperlink ref="E462" r:id="rId163"/>
    <hyperlink ref="E463" r:id="rId164"/>
    <hyperlink ref="E464" r:id="rId165"/>
    <hyperlink ref="E465" r:id="rId166"/>
    <hyperlink ref="E466" r:id="rId167"/>
    <hyperlink ref="E467" r:id="rId168"/>
    <hyperlink ref="E468" r:id="rId169"/>
    <hyperlink ref="E469" r:id="rId170"/>
    <hyperlink ref="E470" r:id="rId171"/>
    <hyperlink ref="C87" r:id="rId172" display="https://bit.ly/panel-transparencia-senacpy"/>
    <hyperlink ref="E471" r:id="rId173"/>
    <hyperlink ref="E472" r:id="rId174"/>
    <hyperlink ref="E473" r:id="rId175"/>
    <hyperlink ref="C479" r:id="rId176"/>
    <hyperlink ref="H125" r:id="rId177" display="https://drive.google.com/file/d/1TQ0l3VnNBgyp9Fg8pO2QxKbkEt531NNg/view"/>
    <hyperlink ref="F158" r:id="rId178"/>
    <hyperlink ref="F159" r:id="rId179"/>
    <hyperlink ref="F160" r:id="rId180"/>
    <hyperlink ref="F161" r:id="rId181"/>
    <hyperlink ref="F162" r:id="rId182"/>
    <hyperlink ref="F163" r:id="rId183"/>
    <hyperlink ref="F164" r:id="rId184"/>
    <hyperlink ref="F165" r:id="rId185"/>
    <hyperlink ref="F166" r:id="rId186"/>
    <hyperlink ref="F167" r:id="rId187"/>
    <hyperlink ref="F168" r:id="rId188"/>
    <hyperlink ref="F169" r:id="rId189"/>
    <hyperlink ref="F170" r:id="rId190"/>
    <hyperlink ref="F171" r:id="rId191"/>
    <hyperlink ref="F172" r:id="rId192"/>
    <hyperlink ref="F173" r:id="rId193"/>
    <hyperlink ref="F174" r:id="rId194"/>
    <hyperlink ref="F175" r:id="rId195"/>
    <hyperlink ref="F176" r:id="rId196"/>
    <hyperlink ref="F177" r:id="rId197"/>
    <hyperlink ref="F178" r:id="rId198"/>
    <hyperlink ref="F179" r:id="rId199"/>
    <hyperlink ref="F180" r:id="rId200"/>
    <hyperlink ref="F181" r:id="rId201"/>
    <hyperlink ref="F182" r:id="rId202"/>
    <hyperlink ref="F183" r:id="rId203"/>
    <hyperlink ref="F184" r:id="rId204"/>
    <hyperlink ref="F185" r:id="rId205"/>
    <hyperlink ref="F186" r:id="rId206"/>
    <hyperlink ref="F187" r:id="rId207"/>
    <hyperlink ref="F188" r:id="rId208"/>
    <hyperlink ref="F189" r:id="rId209"/>
    <hyperlink ref="F190" r:id="rId210"/>
    <hyperlink ref="F191" r:id="rId211"/>
    <hyperlink ref="F192" r:id="rId212"/>
    <hyperlink ref="F193" r:id="rId213"/>
    <hyperlink ref="F194" r:id="rId214"/>
    <hyperlink ref="F195" r:id="rId215"/>
    <hyperlink ref="F196" r:id="rId216"/>
    <hyperlink ref="F197" r:id="rId217"/>
    <hyperlink ref="F198" r:id="rId218"/>
    <hyperlink ref="F199" r:id="rId219"/>
    <hyperlink ref="F200" r:id="rId220"/>
    <hyperlink ref="F201" r:id="rId221"/>
    <hyperlink ref="F202" r:id="rId222"/>
    <hyperlink ref="F203" r:id="rId223"/>
    <hyperlink ref="F204" r:id="rId224"/>
    <hyperlink ref="F205" r:id="rId225"/>
    <hyperlink ref="F206" r:id="rId226"/>
    <hyperlink ref="F207" r:id="rId227"/>
    <hyperlink ref="F208" r:id="rId228"/>
    <hyperlink ref="F209" r:id="rId229"/>
    <hyperlink ref="F210" r:id="rId230"/>
    <hyperlink ref="F211" r:id="rId231"/>
    <hyperlink ref="F212" r:id="rId232"/>
    <hyperlink ref="F213" r:id="rId233"/>
    <hyperlink ref="F214" r:id="rId234"/>
    <hyperlink ref="F129" r:id="rId235"/>
    <hyperlink ref="F130" r:id="rId236"/>
    <hyperlink ref="F131" r:id="rId237"/>
    <hyperlink ref="F132" r:id="rId238"/>
    <hyperlink ref="F133" r:id="rId239"/>
    <hyperlink ref="F134" r:id="rId240"/>
    <hyperlink ref="F135" r:id="rId241"/>
    <hyperlink ref="F136" r:id="rId242"/>
    <hyperlink ref="F137" r:id="rId243"/>
    <hyperlink ref="F138" r:id="rId244"/>
    <hyperlink ref="F139" r:id="rId245"/>
    <hyperlink ref="F140" r:id="rId246"/>
    <hyperlink ref="F141" r:id="rId247"/>
    <hyperlink ref="F142" r:id="rId248"/>
    <hyperlink ref="F143" r:id="rId249"/>
    <hyperlink ref="F144" r:id="rId250"/>
    <hyperlink ref="F145" r:id="rId251"/>
    <hyperlink ref="F146" r:id="rId252"/>
    <hyperlink ref="F147" r:id="rId253"/>
    <hyperlink ref="F148" r:id="rId254"/>
    <hyperlink ref="E98" r:id="rId255" location="!/buscar_informacion#busqueda"/>
  </hyperlinks>
  <pageMargins left="0.70866141732283472" right="0.70866141732283472" top="0.74803149606299213" bottom="0.74803149606299213" header="0.31496062992125984" footer="0.31496062992125984"/>
  <pageSetup paperSize="5" scale="85" orientation="landscape" r:id="rId256"/>
  <headerFooter>
    <oddFooter>Página &amp;P</oddFooter>
  </headerFooter>
  <drawing r:id="rId2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Asesoria</dc:creator>
  <cp:lastModifiedBy>Informatica</cp:lastModifiedBy>
  <cp:lastPrinted>2020-10-15T12:36:10Z</cp:lastPrinted>
  <dcterms:created xsi:type="dcterms:W3CDTF">2020-10-07T12:34:27Z</dcterms:created>
  <dcterms:modified xsi:type="dcterms:W3CDTF">2021-01-07T13:15:41Z</dcterms:modified>
</cp:coreProperties>
</file>